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200" activeTab="0"/>
  </bookViews>
  <sheets>
    <sheet name="plan od1.10.2021" sheetId="1" r:id="rId1"/>
    <sheet name="analiza planu" sheetId="2" state="hidden" r:id="rId2"/>
  </sheets>
  <definedNames>
    <definedName name="_xlnm.Print_Area" localSheetId="0">'plan od1.10.2021'!$A$1:$BL$190</definedName>
  </definedNames>
  <calcPr fullCalcOnLoad="1"/>
</workbook>
</file>

<file path=xl/sharedStrings.xml><?xml version="1.0" encoding="utf-8"?>
<sst xmlns="http://schemas.openxmlformats.org/spreadsheetml/2006/main" count="862" uniqueCount="247">
  <si>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</si>
  <si>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</si>
  <si>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</si>
  <si>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</si>
  <si>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</si>
  <si>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</si>
  <si>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</si>
  <si>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</si>
  <si>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</si>
  <si>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</si>
  <si>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</si>
  <si>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</si>
  <si>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</si>
  <si>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</si>
  <si>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</si>
  <si>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</si>
  <si>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</si>
  <si>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</si>
  <si>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</si>
  <si>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</si>
  <si>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</si>
  <si>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</si>
  <si>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</si>
  <si>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</si>
  <si>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</si>
  <si>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</si>
  <si>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</si>
  <si>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</si>
  <si>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</si>
  <si>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</si>
  <si>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</si>
  <si>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</si>
  <si>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</si>
  <si>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</si>
  <si>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</si>
  <si>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</si>
  <si>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</si>
  <si>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</si>
  <si>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</si>
  <si>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</si>
  <si>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</si>
  <si>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</si>
  <si>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</si>
  <si>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</si>
  <si>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</si>
  <si>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</si>
  <si>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</si>
  <si>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</si>
  <si>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</si>
  <si>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</si>
  <si>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</si>
  <si>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</si>
  <si>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</si>
  <si>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</si>
  <si>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Fakultek języka obcego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</si>
  <si>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</si>
  <si>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</si>
  <si>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</si>
  <si>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</si>
  <si>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</si>
  <si>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</si>
  <si>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</si>
  <si>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</si>
  <si>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</si>
  <si>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</si>
  <si>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C/P</t>
  </si>
  <si>
    <t>ŚREDNIO GODZIN NA PUNKT ECTS (25-30)</t>
  </si>
  <si>
    <t>MINIMUM 10PKT ECTS KOMPETENCJE JĘZYKOWE</t>
  </si>
  <si>
    <t>PRAKTYKI / OBOZY</t>
  </si>
  <si>
    <t>IZKFWF-1-EG</t>
  </si>
  <si>
    <t>Technologia informacyjna</t>
  </si>
  <si>
    <t>IZKFWF-1-TI</t>
  </si>
  <si>
    <t>IZKFWF-1-OiPwO</t>
  </si>
  <si>
    <t>Seminrium dyplomowe</t>
  </si>
  <si>
    <t>IZKFWF-1-SD</t>
  </si>
  <si>
    <t>IZKFWF-1-AT</t>
  </si>
  <si>
    <t>IZKFWF-1-F</t>
  </si>
  <si>
    <t>IZKFWF-1-AN</t>
  </si>
  <si>
    <t>IZKFWF-1-BCH</t>
  </si>
  <si>
    <t>IZKFWF-1-TWF</t>
  </si>
  <si>
    <t>IZKFWF-1-TS</t>
  </si>
  <si>
    <t>Biologia</t>
  </si>
  <si>
    <t>IZKFWF-1-BI</t>
  </si>
  <si>
    <t xml:space="preserve">Teoria dyscyplin sportowych </t>
  </si>
  <si>
    <t>IZKFWF-1-TDS</t>
  </si>
  <si>
    <t>IZKFWF-1-BM</t>
  </si>
  <si>
    <t>IZKFWF-1-CKK</t>
  </si>
  <si>
    <t>IZKFWF-1-AM</t>
  </si>
  <si>
    <t>IZKFWF-1-GM</t>
  </si>
  <si>
    <t>IZKFWF-1-PR</t>
  </si>
  <si>
    <t>IZKFWF-1-PSt</t>
  </si>
  <si>
    <t>IZKFWF-1-PN</t>
  </si>
  <si>
    <t>IZKFWF-1-K</t>
  </si>
  <si>
    <t>IZKFWF-1-LA</t>
  </si>
  <si>
    <t>IZKFWF-1-P</t>
  </si>
  <si>
    <t>IZKFWF-1-ZiGR</t>
  </si>
  <si>
    <t>Odnowa biologiczna</t>
  </si>
  <si>
    <t>IZKFWF-1-OB</t>
  </si>
  <si>
    <t>IZKFWF-1-PO</t>
  </si>
  <si>
    <t>IZKFWF-1-PS</t>
  </si>
  <si>
    <t>IZKFWF-1-PD</t>
  </si>
  <si>
    <t>IZKFWF-1-DWF</t>
  </si>
  <si>
    <t>IZKFWF-1-WM1</t>
  </si>
  <si>
    <t>IZKFWF-1-WM2</t>
  </si>
  <si>
    <t>IZKFWF-1-OiPP</t>
  </si>
  <si>
    <t>Komunikacja w zarządzaniu projektami</t>
  </si>
  <si>
    <t>IZKFWF-1-KwZP</t>
  </si>
  <si>
    <t>Lider zespołu projektowego</t>
  </si>
  <si>
    <t>IZKFWF-1-LZP</t>
  </si>
  <si>
    <t>Prawo w sporcie</t>
  </si>
  <si>
    <t>IZKFWF-1-PwS</t>
  </si>
  <si>
    <t>Zarządznie zespołem w projekcie</t>
  </si>
  <si>
    <t>IZKFWF-1-ZZwP</t>
  </si>
  <si>
    <t>Organizacja sportu szkolnego</t>
  </si>
  <si>
    <t>IZKFWF-1-OSS</t>
  </si>
  <si>
    <t>Public relations imprez non profit</t>
  </si>
  <si>
    <t>IZKFWF-1-PRINP</t>
  </si>
  <si>
    <t>IZKFWF-1-SIF</t>
  </si>
  <si>
    <t>IZKFWF-1-SINW</t>
  </si>
  <si>
    <t>PRZEDMIOTY ŚCIEŻKI DYPLOMOWANIA 1 - Menadżer sportu lokalnego i rekreacji ruchowej</t>
  </si>
  <si>
    <t>Organizacja i planowanie projektu</t>
  </si>
  <si>
    <t>500 GODZIN PRAKTYKI, 20PKT ECTS</t>
  </si>
  <si>
    <t>Obóz letni</t>
  </si>
  <si>
    <t>IZKFWF-1-OL</t>
  </si>
  <si>
    <t>IZKFWF-1-OU</t>
  </si>
  <si>
    <t>IZKFWF-1-PL</t>
  </si>
  <si>
    <t>IZKFWF-1-PRA</t>
  </si>
  <si>
    <t>IZKFWF-1-OZ</t>
  </si>
  <si>
    <t>Oóz zimowy</t>
  </si>
  <si>
    <t>Praktyki: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</si>
  <si>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Zajęcia z bezpośrednim udziałem prowadzącego i studentów – min. 50% ECTS – studia stacjonarne.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</si>
  <si>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Zajęcia kształcące umiejętności praktyczne w warunkach właściwych dla danego zakresu działalności zawodowej oraz w sposób umożliwiający wykonywanie czynności praktycznych przez studenta  – min. 50% ECTS.</t>
    </r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</si>
  <si>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Wybór zajęć, którym przypisano co najmniej 30% ECTS.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</si>
  <si>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Przedmioty z dziedziny nauk humanistycznych lub nauk społecznych - min. 5 ECTS – dla kierunków studiów przyporządkowanych do dyscyplin w ramach dziedzin innych niż nauki humanistyczne lub nauki społeczne.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</si>
  <si>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Przedmioty doskonalące kompetencje językowe min. 9 ECTS.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</si>
  <si>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Ścieżki dyplomowania – 2 od 4-go semestru.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</si>
  <si>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Podstawy kultury akademickiej – 15 godzin – wykład – 0 ECTS – Z (semestr 1).</t>
    </r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</si>
  <si>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Praktyki – 500 godzin – 20 ECTS – ZO (semestry 2,3,4,5,6).</t>
    </r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</si>
  <si>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Przygotowanie do dyplomowania/Praca dyplomowa – 240 godzin – 8 ECTS – Z.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</si>
  <si>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Przedmiot ogólnouczelniany – 15 godzin - wykład –– 1 ECTS – Z (semestr 2).</t>
    </r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</si>
  <si>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Konwersatorium dyplomowe / Seminarium dyplomowe – 2 semestry maksymalnie 45 godzin, do 3 ECTS.</t>
    </r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</si>
  <si>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Konwersacje w języku specjalistycznym – 1 semestr, 30 godzin - 1 ECTS – ZO (semestr 4).</t>
    </r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</si>
  <si>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Język angielski – 2 semestry po 30 godzin – 2x2 ECTS – ZO (semestry 2 i 3).</t>
    </r>
  </si>
  <si>
    <t>Studia licencjackie + standard nauczycielski:</t>
  </si>
  <si>
    <r>
      <t>1 ECTS = 25–30 godzin</t>
    </r>
    <r>
      <rPr>
        <sz val="12"/>
        <rFont val="Times New Roman"/>
        <family val="1"/>
      </rPr>
      <t xml:space="preserve"> </t>
    </r>
  </si>
  <si>
    <t>20. Przedmioty wynikające ze standardu - oznaczone grupą zajęć zgodnie ze standardem</t>
  </si>
  <si>
    <t>WYCHOWANIE FIZYCZNE</t>
  </si>
  <si>
    <t>stacjonarne I stopnia</t>
  </si>
  <si>
    <t>23 godz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</si>
  <si>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Wychowanie fizyczne – 2 semestry po 30 godzin – 0 ECTS – Z (semestry 2 i 3)– z wyłączeniem kierunku Wychowanie fizyczne.</t>
    </r>
  </si>
  <si>
    <t>nie dotyczy</t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</si>
  <si>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Fakultet języka obcego (j.francuski, j.hiszpański, j.niemiecki, j.rosyjski – poziom podstawowy,j.niemiecki - poziom rozszerzony) - 3 semestry po 30 godzin – 0 ECTS - Z (semestry 2,3,4).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</si>
  <si>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Kwalifikowana pierwsza pomoc przedmedyczna - 15 godzin wykład, 15 godzin ćwiczenia - 1 ECTS – Z (semestr 1).</t>
    </r>
  </si>
  <si>
    <r>
      <t>11.</t>
    </r>
    <r>
      <rPr>
        <sz val="7"/>
        <color indexed="10"/>
        <rFont val="Times New Roman"/>
        <family val="1"/>
      </rPr>
      <t xml:space="preserve">     </t>
    </r>
    <r>
      <rPr>
        <sz val="12"/>
        <color indexed="10"/>
        <rFont val="Times New Roman"/>
        <family val="1"/>
      </rPr>
      <t>Zajęcia dydaktyczne – 2280 godzin - 152 ECTS – nie wlicza się pozycji 7,8,9 (max 165 godz.).</t>
    </r>
  </si>
  <si>
    <r>
      <t>13.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Wykłady i/lub ćwiczenia prowadzone w języku obcym – po lektoracie i konwersacjach – minimum 60 godzin.</t>
    </r>
  </si>
  <si>
    <t>MINIMUM 9 PKT ECTS KOMPETENCJE JĘZYKOWE</t>
  </si>
  <si>
    <r>
      <t>19.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W semestrze 30 ECTS, w całym toku studiów 180 ECTS. Możliwe jest zwiększenie ogólnej liczby punktów ECTS - maksymalnie o 6 (max 186 ECTS).</t>
    </r>
  </si>
  <si>
    <t>które przedmioty wynikają ze standardu?</t>
  </si>
  <si>
    <t xml:space="preserve"> - powinno być 2415 (2280+15+30+90)
 - jest 2385 godz (3125-500-240) 
czyli jest 30 godz mniej
</t>
  </si>
  <si>
    <r>
      <t>czy praktyczne? Nigdy nie było.</t>
    </r>
    <r>
      <rPr>
        <sz val="12"/>
        <rFont val="Arial"/>
        <family val="2"/>
      </rPr>
      <t xml:space="preserve">  Zmienię</t>
    </r>
  </si>
  <si>
    <r>
      <t xml:space="preserve">zmieniłam na Z   </t>
    </r>
    <r>
      <rPr>
        <sz val="12"/>
        <color indexed="10"/>
        <rFont val="Arial"/>
        <family val="2"/>
      </rPr>
      <t>)))</t>
    </r>
  </si>
  <si>
    <r>
      <t xml:space="preserve"> - dopisałam 20 ECTS praktycznych, 
 - wyjaśnienie praktyk - tabelka = ???    </t>
    </r>
    <r>
      <rPr>
        <sz val="12"/>
        <rFont val="Arial"/>
        <family val="2"/>
      </rPr>
      <t>))))</t>
    </r>
  </si>
  <si>
    <r>
      <t xml:space="preserve">usunęłam pkt ECTS i prace własną    </t>
    </r>
    <r>
      <rPr>
        <sz val="12"/>
        <rFont val="Arial"/>
        <family val="2"/>
      </rPr>
      <t xml:space="preserve"> ))))</t>
    </r>
  </si>
  <si>
    <r>
      <t xml:space="preserve">od 5 semestru - </t>
    </r>
    <r>
      <rPr>
        <sz val="12"/>
        <color indexed="10"/>
        <rFont val="Arial"/>
        <family val="2"/>
      </rPr>
      <t>zawsze mialam i Rektr się godził, chodzi, żeby nie wcześniej</t>
    </r>
  </si>
  <si>
    <r>
      <t xml:space="preserve"> - semestr 4 a konwersacje w sem 4.
 - wybieralny? Czyli jeżeli studenci nie wybiorą to warunek nie jest spełniony? </t>
    </r>
    <r>
      <rPr>
        <sz val="12"/>
        <rFont val="Arial"/>
        <family val="2"/>
      </rPr>
      <t xml:space="preserve"> ANTROPOMOTORYKA  4 SEM MOŻE BYĆ</t>
    </r>
  </si>
  <si>
    <r>
      <t xml:space="preserve">177 ECT  </t>
    </r>
    <r>
      <rPr>
        <b/>
        <sz val="12"/>
        <rFont val="Arial"/>
        <family val="2"/>
      </rPr>
      <t>POPRAWIŁAM</t>
    </r>
  </si>
  <si>
    <t>dziwne</t>
  </si>
  <si>
    <t>nie jest 
praktyczne</t>
  </si>
  <si>
    <t>ok</t>
  </si>
  <si>
    <r>
      <rPr>
        <sz val="16"/>
        <rFont val="Arial"/>
        <family val="2"/>
      </rPr>
      <t>?</t>
    </r>
    <r>
      <rPr>
        <sz val="10"/>
        <rFont val="Arial"/>
        <family val="2"/>
      </rPr>
      <t xml:space="preserve">
do wyjaśnienia</t>
    </r>
  </si>
  <si>
    <t>godziny
według wersji z 07.04.2020</t>
  </si>
  <si>
    <r>
      <t xml:space="preserve">25  </t>
    </r>
    <r>
      <rPr>
        <sz val="12"/>
        <color indexed="10"/>
        <rFont val="Arial"/>
        <family val="2"/>
      </rPr>
      <t>(ale konkretne przedmiotu RÓŻNIE)</t>
    </r>
  </si>
  <si>
    <t>Usług wellness &amp;SPA</t>
  </si>
  <si>
    <t>Balnologia i klimatologia</t>
  </si>
  <si>
    <t>Podstawy trening zdrowotnego</t>
  </si>
  <si>
    <t>Dietetyka w wellness &amp; SPA</t>
  </si>
  <si>
    <t>Metodyka rekreacyjnego trenigu zdrowotnego</t>
  </si>
  <si>
    <t>Wybrane formy trenindu zdrowotnego</t>
  </si>
  <si>
    <t>Trening funcjonalny</t>
  </si>
  <si>
    <t>Trening cardio</t>
  </si>
  <si>
    <t>Organizacja i planowanie imprez rekreacyjnych</t>
  </si>
  <si>
    <t>Zarządzanie usługami prozdrowotnymi</t>
  </si>
  <si>
    <t>PRZEDMIOTY ŚCIEŻKI DYPLOMOWANIA 2 - Rekreacyjny trenig zdrowotny, wellness &amp; SPA</t>
  </si>
  <si>
    <t>PWSZ-1-FJO</t>
  </si>
  <si>
    <t>PWSZ-1-PA</t>
  </si>
  <si>
    <t>PWSZ-1-KPP</t>
  </si>
  <si>
    <t>Kwalifikowana pierwsza pomoc S-A</t>
  </si>
  <si>
    <t>IZKFWF-1-JA</t>
  </si>
  <si>
    <t xml:space="preserve"> pedagogiczno-psychologiczna - 30 godz. - 2 sem 
 dydaktyczna  - 170 godz. - 3 sem
 specjalnościowa I - 150 godz. -  5 sem. 
 specjalnościowa  II - 150 godz. - 6 sem. </t>
  </si>
  <si>
    <t>IZKFWF-1-UWSPA</t>
  </si>
  <si>
    <t>IZKFWF-1-BiK</t>
  </si>
  <si>
    <t>IZKFWF-1-DiWSPA</t>
  </si>
  <si>
    <t>IZKFWF-1-PTZ</t>
  </si>
  <si>
    <t>IZKFWF-1-MRTZ</t>
  </si>
  <si>
    <t>IZKFWF-1-WFTZ</t>
  </si>
  <si>
    <t>IZKFWF-1-TF</t>
  </si>
  <si>
    <t>IZKFWF-1-TC</t>
  </si>
  <si>
    <t>IZKFWF-1-OiPIR</t>
  </si>
  <si>
    <t>IZKFWF-1-ZUPR</t>
  </si>
  <si>
    <t xml:space="preserve">** Przedmioty na podstawie Rozporządzenie Ministra Nauki i Szkolnictwa Wyższego w sprawie standardu kształcenia   
     przygotowującego do wykonywania zawodu nauczyciela  ( tekst jedn. Dz.U. z 2021r. poz. 890 ) </t>
  </si>
  <si>
    <t>Język angielski / 
   Konwersacje w języku specjalistycznym</t>
  </si>
  <si>
    <t>Wykład monografizcny 1 *</t>
  </si>
  <si>
    <t>Wyklad monograficzny 2 *</t>
  </si>
  <si>
    <t>Blok przedmiotów  do wyboru 1 / P1 *</t>
  </si>
  <si>
    <t>Blok przedmiotów  do wyboru 1 / P2 *</t>
  </si>
  <si>
    <t>Blok przedmiotów  do wyboru 2 / P1 *</t>
  </si>
  <si>
    <t>Blok przedmiotów do wyboru  2 / P2 *</t>
  </si>
  <si>
    <t>Blok przedmiotów  do wyboru 3 /P1 *</t>
  </si>
  <si>
    <t>Specjalizacja instruktorska - FITNESS</t>
  </si>
  <si>
    <t>Specjalizacja instruktorska - NORDIC WALKING</t>
  </si>
  <si>
    <r>
      <t xml:space="preserve">*  </t>
    </r>
    <r>
      <rPr>
        <sz val="12"/>
        <rFont val="Arial"/>
        <family val="2"/>
      </rPr>
      <t>Przemioty do wyboru zatwierdzane co roku przez Senat Uczelni</t>
    </r>
  </si>
  <si>
    <t>Organizacja i prawo w oświacie  **S-B</t>
  </si>
  <si>
    <t xml:space="preserve">Edukacja zdrowotna /  **S-A  
    Higiena szkolna  </t>
  </si>
  <si>
    <t>Anatomia   (po łacinie)  **S-A</t>
  </si>
  <si>
    <t>Fizjologia **S-A</t>
  </si>
  <si>
    <t>Antropologia  **S-A</t>
  </si>
  <si>
    <t>Biochemia **S-A</t>
  </si>
  <si>
    <t xml:space="preserve">Historia kultury fizycznej /  **S-A   
   Olimpizm </t>
  </si>
  <si>
    <t>Teoria wychowania fizycznego   (w języku angielskim)  **S-A</t>
  </si>
  <si>
    <t>Teoria sportu **S-A</t>
  </si>
  <si>
    <t>Emisja głosu   **S-C</t>
  </si>
  <si>
    <t>Biomechanika  **S-A</t>
  </si>
  <si>
    <t>Ćwiczenia korekcyjno-kompensacyjne  **S-A</t>
  </si>
  <si>
    <t>Antropomotoryka   (w języku angielskim) **S-A</t>
  </si>
  <si>
    <t>Gimnastyka  **S-A</t>
  </si>
  <si>
    <t>Piłka ręczna **S-A</t>
  </si>
  <si>
    <t>Piłka siatkowa **S-A</t>
  </si>
  <si>
    <t>Piłka nożna  **S-A</t>
  </si>
  <si>
    <t>Koszykówka  **S-A</t>
  </si>
  <si>
    <t>Lekka atletyka  **S-A</t>
  </si>
  <si>
    <t>Pływanie  **S-A</t>
  </si>
  <si>
    <t>Rytmika i taniec/  **S-A  
   Taniec ludowy</t>
  </si>
  <si>
    <t>Zabawy i gry ruchowe  **S-A</t>
  </si>
  <si>
    <t>Pedagogika ogólna  **S-B2</t>
  </si>
  <si>
    <t>Psychologia     **S-B1</t>
  </si>
  <si>
    <t>Podstawy dydaktyki   **S-C</t>
  </si>
  <si>
    <t>Dydaktyka wychowania fizycznego     **S-D1</t>
  </si>
  <si>
    <t>IZKFWF-1-EZ
   IZKFWF-1-HS</t>
  </si>
  <si>
    <t>IZKFWF-1-HKF
   IZKFWF-1-OM</t>
  </si>
  <si>
    <t>IZKFWF-1-RiT
   IZKFWF-1-TL</t>
  </si>
  <si>
    <t>Blok przedmiotów do wyboru 3 /P2 *</t>
  </si>
  <si>
    <t>Blok przedmiotów do wyboru 4 /P1 *</t>
  </si>
  <si>
    <r>
      <t>Blok przedmiotów do wyboru 4 /P2 *</t>
    </r>
  </si>
  <si>
    <r>
      <t>Blok przedmiotów do wyboru 5 /P1 *</t>
    </r>
  </si>
  <si>
    <r>
      <t>Blok przedmiotów do wyboru 5 /P2 *</t>
    </r>
  </si>
  <si>
    <r>
      <t>Blok przedmiotów do wyboru 6 /P1 *</t>
    </r>
  </si>
  <si>
    <r>
      <t>Blok przedmiotów do wyboru 6 /P2 *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</si>
</sst>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>
      <alignment horizontal="center" textRotation="9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>
      <alignment horizontal="center"/>
    </xf>
    <xf numFmtId="0" fontId="0" fillId="33" borderId="38" xfId="0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48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49" xfId="0" applyFill="1" applyBorder="1" applyAlignment="1">
      <alignment horizontal="center" textRotation="90"/>
    </xf>
    <xf numFmtId="0" fontId="0" fillId="0" borderId="50" xfId="0" applyFill="1" applyBorder="1" applyAlignment="1">
      <alignment horizontal="center" textRotation="90"/>
    </xf>
    <xf numFmtId="0" fontId="0" fillId="0" borderId="51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vertical="center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33" xfId="0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5" borderId="0" xfId="0" applyFont="1" applyFill="1" applyAlignment="1">
      <alignment/>
    </xf>
    <xf numFmtId="0" fontId="11" fillId="7" borderId="31" xfId="0" applyFont="1" applyFill="1" applyBorder="1" applyAlignment="1">
      <alignment horizontal="justify" vertical="center"/>
    </xf>
    <xf numFmtId="0" fontId="10" fillId="0" borderId="0" xfId="0" applyFont="1" applyAlignment="1">
      <alignment horizontal="left"/>
    </xf>
    <xf numFmtId="14" fontId="60" fillId="0" borderId="0" xfId="0" applyNumberFormat="1" applyFont="1" applyAlignment="1">
      <alignment horizontal="center"/>
    </xf>
    <xf numFmtId="0" fontId="61" fillId="35" borderId="31" xfId="0" applyFont="1" applyFill="1" applyBorder="1" applyAlignment="1">
      <alignment horizontal="justify" vertical="center"/>
    </xf>
    <xf numFmtId="0" fontId="62" fillId="35" borderId="31" xfId="0" applyFont="1" applyFill="1" applyBorder="1" applyAlignment="1">
      <alignment horizontal="justify" vertical="center"/>
    </xf>
    <xf numFmtId="0" fontId="61" fillId="35" borderId="31" xfId="0" applyFont="1" applyFill="1" applyBorder="1" applyAlignment="1">
      <alignment/>
    </xf>
    <xf numFmtId="0" fontId="8" fillId="0" borderId="55" xfId="0" applyFont="1" applyBorder="1" applyAlignment="1" applyProtection="1">
      <alignment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10" xfId="0" applyFont="1" applyBorder="1" applyAlignment="1" applyProtection="1">
      <alignment vertical="center" wrapText="1"/>
      <protection/>
    </xf>
    <xf numFmtId="0" fontId="0" fillId="0" borderId="57" xfId="0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64" fillId="35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7" borderId="31" xfId="0" applyFont="1" applyFill="1" applyBorder="1" applyAlignment="1">
      <alignment horizontal="left"/>
    </xf>
    <xf numFmtId="0" fontId="64" fillId="35" borderId="31" xfId="0" applyFont="1" applyFill="1" applyBorder="1" applyAlignment="1">
      <alignment horizontal="left" wrapText="1"/>
    </xf>
    <xf numFmtId="0" fontId="10" fillId="7" borderId="31" xfId="0" applyFont="1" applyFill="1" applyBorder="1" applyAlignment="1">
      <alignment horizontal="left" vertical="center"/>
    </xf>
    <xf numFmtId="0" fontId="64" fillId="35" borderId="31" xfId="0" applyFont="1" applyFill="1" applyBorder="1" applyAlignment="1">
      <alignment horizontal="left" vertical="center"/>
    </xf>
    <xf numFmtId="0" fontId="64" fillId="35" borderId="31" xfId="0" applyFont="1" applyFill="1" applyBorder="1" applyAlignment="1">
      <alignment horizontal="left" vertical="center" wrapText="1"/>
    </xf>
    <xf numFmtId="0" fontId="10" fillId="35" borderId="31" xfId="0" applyFont="1" applyFill="1" applyBorder="1" applyAlignment="1">
      <alignment horizontal="left"/>
    </xf>
    <xf numFmtId="0" fontId="65" fillId="35" borderId="31" xfId="0" applyFont="1" applyFill="1" applyBorder="1" applyAlignment="1">
      <alignment horizontal="left" vertical="center"/>
    </xf>
    <xf numFmtId="14" fontId="60" fillId="0" borderId="10" xfId="0" applyNumberFormat="1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49" xfId="0" applyNumberFormat="1" applyFill="1" applyBorder="1" applyAlignment="1">
      <alignment horizontal="center" textRotation="90"/>
    </xf>
    <xf numFmtId="2" fontId="0" fillId="0" borderId="50" xfId="0" applyNumberFormat="1" applyFill="1" applyBorder="1" applyAlignment="1">
      <alignment horizontal="center" textRotation="90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36" borderId="3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66" fillId="0" borderId="0" xfId="0" applyFont="1" applyFill="1" applyAlignment="1">
      <alignment/>
    </xf>
    <xf numFmtId="0" fontId="18" fillId="0" borderId="0" xfId="0" applyFont="1" applyAlignment="1" applyProtection="1">
      <alignment horizontal="left"/>
      <protection locked="0"/>
    </xf>
    <xf numFmtId="14" fontId="18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67" fillId="0" borderId="10" xfId="0" applyFont="1" applyBorder="1" applyAlignment="1" applyProtection="1">
      <alignment vertical="center"/>
      <protection locked="0"/>
    </xf>
    <xf numFmtId="0" fontId="66" fillId="37" borderId="55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6" borderId="61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center" vertical="center"/>
      <protection locked="0"/>
    </xf>
    <xf numFmtId="0" fontId="8" fillId="36" borderId="6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/>
      <protection locked="0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60" xfId="0" applyFont="1" applyBorder="1" applyAlignment="1" applyProtection="1">
      <alignment/>
      <protection locked="0"/>
    </xf>
    <xf numFmtId="0" fontId="8" fillId="0" borderId="67" xfId="0" applyFont="1" applyBorder="1" applyAlignment="1" applyProtection="1">
      <alignment/>
      <protection locked="0"/>
    </xf>
    <xf numFmtId="0" fontId="8" fillId="33" borderId="54" xfId="0" applyFont="1" applyFill="1" applyBorder="1" applyAlignment="1" applyProtection="1">
      <alignment/>
      <protection locked="0"/>
    </xf>
    <xf numFmtId="0" fontId="8" fillId="34" borderId="54" xfId="0" applyFont="1" applyFill="1" applyBorder="1" applyAlignment="1" applyProtection="1">
      <alignment/>
      <protection locked="0"/>
    </xf>
    <xf numFmtId="0" fontId="8" fillId="0" borderId="49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5" fillId="0" borderId="0" xfId="5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37" borderId="31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2" fontId="0" fillId="0" borderId="25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73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0" xfId="0" applyFont="1" applyBorder="1" applyAlignment="1" applyProtection="1">
      <alignment horizontal="left"/>
      <protection locked="0"/>
    </xf>
    <xf numFmtId="0" fontId="0" fillId="38" borderId="70" xfId="0" applyFont="1" applyFill="1" applyBorder="1" applyAlignment="1">
      <alignment horizontal="center" vertical="center"/>
    </xf>
    <xf numFmtId="0" fontId="0" fillId="38" borderId="71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Font="1" applyBorder="1" applyAlignment="1">
      <alignment horizontal="center" textRotation="90" wrapText="1"/>
    </xf>
    <xf numFmtId="0" fontId="0" fillId="0" borderId="51" xfId="0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textRotation="90"/>
    </xf>
    <xf numFmtId="0" fontId="2" fillId="33" borderId="40" xfId="0" applyFont="1" applyFill="1" applyBorder="1" applyAlignment="1">
      <alignment horizontal="center" textRotation="90"/>
    </xf>
    <xf numFmtId="0" fontId="2" fillId="33" borderId="39" xfId="0" applyFont="1" applyFill="1" applyBorder="1" applyAlignment="1">
      <alignment horizontal="center" textRotation="9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8" fillId="34" borderId="33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0" fillId="38" borderId="70" xfId="0" applyFill="1" applyBorder="1" applyAlignment="1" applyProtection="1">
      <alignment horizontal="center" vertical="center"/>
      <protection locked="0"/>
    </xf>
    <xf numFmtId="0" fontId="0" fillId="38" borderId="71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36" borderId="33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8" fillId="0" borderId="7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0" fillId="38" borderId="7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89"/>
  <sheetViews>
    <sheetView tabSelected="1" zoomScaleSheetLayoutView="50" zoomScalePageLayoutView="0" workbookViewId="0" topLeftCell="A32">
      <selection activeCell="G57" sqref="G57:G58"/>
    </sheetView>
  </sheetViews>
  <sheetFormatPr defaultColWidth="9.140625" defaultRowHeight="12.75"/>
  <cols>
    <col min="1" max="1" width="3.57421875" style="0" bestFit="1" customWidth="1"/>
    <col min="2" max="2" width="50.00390625" style="0" customWidth="1"/>
    <col min="3" max="3" width="23.57421875" style="0" bestFit="1" customWidth="1"/>
    <col min="4" max="4" width="3.421875" style="0" bestFit="1" customWidth="1"/>
    <col min="5" max="5" width="3.421875" style="0" customWidth="1"/>
    <col min="6" max="7" width="3.421875" style="0" bestFit="1" customWidth="1"/>
    <col min="8" max="13" width="6.421875" style="0" customWidth="1"/>
    <col min="14" max="56" width="4.421875" style="0" customWidth="1"/>
    <col min="57" max="57" width="4.140625" style="0" customWidth="1"/>
    <col min="58" max="62" width="4.421875" style="0" hidden="1" customWidth="1"/>
    <col min="63" max="66" width="4.57421875" style="0" hidden="1" customWidth="1"/>
    <col min="67" max="67" width="5.421875" style="0" hidden="1" customWidth="1"/>
    <col min="68" max="69" width="4.57421875" style="0" hidden="1" customWidth="1"/>
    <col min="70" max="70" width="7.140625" style="0" bestFit="1" customWidth="1"/>
    <col min="71" max="71" width="6.00390625" style="0" bestFit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2:50" ht="26.25">
      <c r="B4" s="175"/>
      <c r="N4" s="47" t="s">
        <v>37</v>
      </c>
      <c r="AR4" s="45" t="s">
        <v>35</v>
      </c>
      <c r="AX4" s="45"/>
    </row>
    <row r="5" spans="2:50" ht="18">
      <c r="B5" s="7" t="s">
        <v>22</v>
      </c>
      <c r="C5" s="176" t="s">
        <v>146</v>
      </c>
      <c r="AR5" s="46" t="s">
        <v>36</v>
      </c>
      <c r="AX5" s="46"/>
    </row>
    <row r="6" spans="2:3" ht="18">
      <c r="B6" s="7" t="s">
        <v>23</v>
      </c>
      <c r="C6" s="177">
        <v>44470</v>
      </c>
    </row>
    <row r="7" spans="2:3" ht="18">
      <c r="B7" s="7" t="s">
        <v>38</v>
      </c>
      <c r="C7" s="178" t="s">
        <v>147</v>
      </c>
    </row>
    <row r="8" spans="2:3" ht="18.75" thickBot="1">
      <c r="B8" s="7" t="s">
        <v>21</v>
      </c>
      <c r="C8" s="179">
        <v>6</v>
      </c>
    </row>
    <row r="9" spans="8:71" ht="13.5" customHeight="1" thickBot="1">
      <c r="H9" s="357" t="s">
        <v>48</v>
      </c>
      <c r="I9" s="358"/>
      <c r="J9" s="358"/>
      <c r="K9" s="358"/>
      <c r="L9" s="359"/>
      <c r="M9" s="360" t="s">
        <v>47</v>
      </c>
      <c r="N9" s="362" t="s">
        <v>7</v>
      </c>
      <c r="O9" s="362" t="s">
        <v>29</v>
      </c>
      <c r="P9" s="365" t="s">
        <v>8</v>
      </c>
      <c r="Q9" s="366"/>
      <c r="R9" s="366"/>
      <c r="S9" s="366"/>
      <c r="T9" s="366"/>
      <c r="U9" s="330"/>
      <c r="V9" s="338"/>
      <c r="W9" s="329" t="s">
        <v>11</v>
      </c>
      <c r="X9" s="330"/>
      <c r="Y9" s="330"/>
      <c r="Z9" s="330"/>
      <c r="AA9" s="330"/>
      <c r="AB9" s="330"/>
      <c r="AC9" s="338"/>
      <c r="AD9" s="329" t="s">
        <v>12</v>
      </c>
      <c r="AE9" s="330"/>
      <c r="AF9" s="330"/>
      <c r="AG9" s="330"/>
      <c r="AH9" s="330"/>
      <c r="AI9" s="330"/>
      <c r="AJ9" s="338"/>
      <c r="AK9" s="329" t="s">
        <v>13</v>
      </c>
      <c r="AL9" s="330"/>
      <c r="AM9" s="330"/>
      <c r="AN9" s="330"/>
      <c r="AO9" s="330"/>
      <c r="AP9" s="330"/>
      <c r="AQ9" s="338"/>
      <c r="AR9" s="329" t="s">
        <v>14</v>
      </c>
      <c r="AS9" s="330"/>
      <c r="AT9" s="330"/>
      <c r="AU9" s="330"/>
      <c r="AV9" s="330"/>
      <c r="AW9" s="330"/>
      <c r="AX9" s="338"/>
      <c r="AY9" s="329" t="s">
        <v>15</v>
      </c>
      <c r="AZ9" s="330"/>
      <c r="BA9" s="330"/>
      <c r="BB9" s="330"/>
      <c r="BC9" s="330"/>
      <c r="BD9" s="330"/>
      <c r="BE9" s="338"/>
      <c r="BF9" s="329" t="s">
        <v>39</v>
      </c>
      <c r="BG9" s="330"/>
      <c r="BH9" s="330"/>
      <c r="BI9" s="330"/>
      <c r="BJ9" s="330"/>
      <c r="BK9" s="330"/>
      <c r="BL9" s="338"/>
      <c r="BM9" s="329" t="s">
        <v>16</v>
      </c>
      <c r="BN9" s="330"/>
      <c r="BO9" s="330"/>
      <c r="BP9" s="330"/>
      <c r="BQ9" s="330"/>
      <c r="BR9" s="394" t="s">
        <v>7</v>
      </c>
      <c r="BS9" s="395"/>
    </row>
    <row r="10" spans="1:71" ht="114.75" thickBot="1">
      <c r="A10" s="153" t="s">
        <v>0</v>
      </c>
      <c r="B10" s="154" t="s">
        <v>57</v>
      </c>
      <c r="C10" s="155" t="s">
        <v>56</v>
      </c>
      <c r="D10" s="9" t="s">
        <v>25</v>
      </c>
      <c r="E10" s="50" t="s">
        <v>41</v>
      </c>
      <c r="F10" s="9" t="s">
        <v>26</v>
      </c>
      <c r="G10" s="10" t="s">
        <v>24</v>
      </c>
      <c r="H10" s="75" t="s">
        <v>49</v>
      </c>
      <c r="I10" s="69" t="s">
        <v>50</v>
      </c>
      <c r="J10" s="70" t="s">
        <v>64</v>
      </c>
      <c r="K10" s="70" t="s">
        <v>51</v>
      </c>
      <c r="L10" s="71" t="s">
        <v>68</v>
      </c>
      <c r="M10" s="361"/>
      <c r="N10" s="363"/>
      <c r="O10" s="364"/>
      <c r="P10" s="31" t="s">
        <v>1</v>
      </c>
      <c r="Q10" s="67" t="s">
        <v>65</v>
      </c>
      <c r="R10" s="4" t="s">
        <v>2</v>
      </c>
      <c r="S10" s="68" t="s">
        <v>63</v>
      </c>
      <c r="T10" s="66" t="s">
        <v>43</v>
      </c>
      <c r="U10" s="65" t="s">
        <v>7</v>
      </c>
      <c r="V10" s="8" t="s">
        <v>3</v>
      </c>
      <c r="W10" s="11" t="s">
        <v>1</v>
      </c>
      <c r="X10" s="67" t="s">
        <v>65</v>
      </c>
      <c r="Y10" s="12" t="s">
        <v>2</v>
      </c>
      <c r="Z10" s="68" t="s">
        <v>63</v>
      </c>
      <c r="AA10" s="66" t="s">
        <v>43</v>
      </c>
      <c r="AB10" s="13" t="s">
        <v>7</v>
      </c>
      <c r="AC10" s="8" t="s">
        <v>3</v>
      </c>
      <c r="AD10" s="11" t="s">
        <v>1</v>
      </c>
      <c r="AE10" s="67" t="s">
        <v>65</v>
      </c>
      <c r="AF10" s="12" t="s">
        <v>2</v>
      </c>
      <c r="AG10" s="68" t="s">
        <v>63</v>
      </c>
      <c r="AH10" s="66" t="s">
        <v>43</v>
      </c>
      <c r="AI10" s="13" t="s">
        <v>7</v>
      </c>
      <c r="AJ10" s="8" t="s">
        <v>3</v>
      </c>
      <c r="AK10" s="11" t="s">
        <v>1</v>
      </c>
      <c r="AL10" s="67" t="s">
        <v>65</v>
      </c>
      <c r="AM10" s="12" t="s">
        <v>2</v>
      </c>
      <c r="AN10" s="68" t="s">
        <v>63</v>
      </c>
      <c r="AO10" s="66" t="s">
        <v>43</v>
      </c>
      <c r="AP10" s="13" t="s">
        <v>7</v>
      </c>
      <c r="AQ10" s="8" t="s">
        <v>3</v>
      </c>
      <c r="AR10" s="11" t="s">
        <v>1</v>
      </c>
      <c r="AS10" s="67" t="s">
        <v>65</v>
      </c>
      <c r="AT10" s="12" t="s">
        <v>2</v>
      </c>
      <c r="AU10" s="68" t="s">
        <v>63</v>
      </c>
      <c r="AV10" s="66" t="s">
        <v>43</v>
      </c>
      <c r="AW10" s="13" t="s">
        <v>7</v>
      </c>
      <c r="AX10" s="8" t="s">
        <v>3</v>
      </c>
      <c r="AY10" s="11" t="s">
        <v>1</v>
      </c>
      <c r="AZ10" s="67" t="s">
        <v>65</v>
      </c>
      <c r="BA10" s="12" t="s">
        <v>2</v>
      </c>
      <c r="BB10" s="68" t="s">
        <v>63</v>
      </c>
      <c r="BC10" s="66" t="s">
        <v>43</v>
      </c>
      <c r="BD10" s="13" t="s">
        <v>7</v>
      </c>
      <c r="BE10" s="8" t="s">
        <v>3</v>
      </c>
      <c r="BF10" s="31" t="s">
        <v>1</v>
      </c>
      <c r="BG10" s="67" t="s">
        <v>65</v>
      </c>
      <c r="BH10" s="4" t="s">
        <v>2</v>
      </c>
      <c r="BI10" s="68" t="s">
        <v>63</v>
      </c>
      <c r="BJ10" s="66" t="s">
        <v>43</v>
      </c>
      <c r="BK10" s="32" t="s">
        <v>7</v>
      </c>
      <c r="BL10" s="33" t="s">
        <v>3</v>
      </c>
      <c r="BM10" s="14" t="s">
        <v>30</v>
      </c>
      <c r="BN10" s="15" t="s">
        <v>31</v>
      </c>
      <c r="BO10" s="15" t="s">
        <v>34</v>
      </c>
      <c r="BP10" s="15" t="s">
        <v>17</v>
      </c>
      <c r="BQ10" s="72" t="s">
        <v>41</v>
      </c>
      <c r="BR10" s="73" t="s">
        <v>44</v>
      </c>
      <c r="BS10" s="74" t="s">
        <v>43</v>
      </c>
    </row>
    <row r="11" spans="1:69" ht="21.75" customHeight="1" thickBot="1">
      <c r="A11" s="347" t="s">
        <v>55</v>
      </c>
      <c r="B11" s="348"/>
      <c r="C11" s="348"/>
      <c r="D11" s="348"/>
      <c r="E11" s="348"/>
      <c r="F11" s="348"/>
      <c r="G11" s="348"/>
      <c r="H11" s="348"/>
      <c r="I11" s="349"/>
      <c r="J11" s="349"/>
      <c r="K11" s="349"/>
      <c r="L11" s="349"/>
      <c r="M11" s="349"/>
      <c r="N11" s="348"/>
      <c r="O11" s="348"/>
      <c r="P11" s="350"/>
      <c r="Q11" s="350"/>
      <c r="R11" s="350"/>
      <c r="S11" s="350"/>
      <c r="T11" s="350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</row>
    <row r="12" spans="1:71" s="236" customFormat="1" ht="32.25" customHeight="1">
      <c r="A12" s="199">
        <v>1</v>
      </c>
      <c r="B12" s="98" t="s">
        <v>200</v>
      </c>
      <c r="C12" s="169" t="s">
        <v>187</v>
      </c>
      <c r="D12" s="200" t="s">
        <v>10</v>
      </c>
      <c r="E12" s="200" t="s">
        <v>9</v>
      </c>
      <c r="F12" s="200" t="s">
        <v>10</v>
      </c>
      <c r="G12" s="201" t="s">
        <v>9</v>
      </c>
      <c r="H12" s="202">
        <f>I12+J12+K12+L12</f>
        <v>90</v>
      </c>
      <c r="I12" s="203">
        <f aca="true" t="shared" si="0" ref="I12:N12">P12+W12+AD12+AK12+AR12+AY12+BF12</f>
        <v>0</v>
      </c>
      <c r="J12" s="203">
        <f t="shared" si="0"/>
        <v>90</v>
      </c>
      <c r="K12" s="203">
        <f t="shared" si="0"/>
        <v>0</v>
      </c>
      <c r="L12" s="204">
        <f t="shared" si="0"/>
        <v>0</v>
      </c>
      <c r="M12" s="205">
        <f t="shared" si="0"/>
        <v>30</v>
      </c>
      <c r="N12" s="206">
        <f t="shared" si="0"/>
        <v>5</v>
      </c>
      <c r="O12" s="207">
        <v>1</v>
      </c>
      <c r="P12" s="208"/>
      <c r="Q12" s="209"/>
      <c r="R12" s="209"/>
      <c r="S12" s="210"/>
      <c r="T12" s="211"/>
      <c r="U12" s="212"/>
      <c r="V12" s="213"/>
      <c r="W12" s="214"/>
      <c r="X12" s="215">
        <v>30</v>
      </c>
      <c r="Y12" s="215"/>
      <c r="Z12" s="216"/>
      <c r="AA12" s="217"/>
      <c r="AB12" s="218">
        <v>2</v>
      </c>
      <c r="AC12" s="213" t="s">
        <v>5</v>
      </c>
      <c r="AD12" s="214"/>
      <c r="AE12" s="215">
        <v>30</v>
      </c>
      <c r="AF12" s="215"/>
      <c r="AG12" s="216"/>
      <c r="AH12" s="217">
        <v>30</v>
      </c>
      <c r="AI12" s="218">
        <v>2</v>
      </c>
      <c r="AJ12" s="213" t="s">
        <v>5</v>
      </c>
      <c r="AK12" s="214"/>
      <c r="AL12" s="215">
        <v>30</v>
      </c>
      <c r="AM12" s="215"/>
      <c r="AN12" s="216"/>
      <c r="AO12" s="217"/>
      <c r="AP12" s="218">
        <v>1</v>
      </c>
      <c r="AQ12" s="213" t="s">
        <v>5</v>
      </c>
      <c r="AR12" s="214"/>
      <c r="AS12" s="215"/>
      <c r="AT12" s="215"/>
      <c r="AU12" s="216"/>
      <c r="AV12" s="217"/>
      <c r="AW12" s="218"/>
      <c r="AX12" s="213"/>
      <c r="AY12" s="219"/>
      <c r="AZ12" s="220"/>
      <c r="BA12" s="220"/>
      <c r="BB12" s="221"/>
      <c r="BC12" s="222"/>
      <c r="BD12" s="223"/>
      <c r="BE12" s="224"/>
      <c r="BF12" s="225"/>
      <c r="BG12" s="226"/>
      <c r="BH12" s="226"/>
      <c r="BI12" s="227"/>
      <c r="BJ12" s="228"/>
      <c r="BK12" s="229"/>
      <c r="BL12" s="230"/>
      <c r="BM12" s="231">
        <f aca="true" t="shared" si="1" ref="BM12:BM43">IF(F12="T",N12,0)</f>
        <v>0</v>
      </c>
      <c r="BN12" s="232">
        <f aca="true" t="shared" si="2" ref="BN12:BN43">IF(G12="T",O12,0)</f>
        <v>1</v>
      </c>
      <c r="BO12" s="232">
        <f aca="true" t="shared" si="3" ref="BO12:BO43">IF(G12="T",J12+K12+L12,0)</f>
        <v>90</v>
      </c>
      <c r="BP12" s="232">
        <f aca="true" t="shared" si="4" ref="BP12:BP43">IF(D12="T",N12,0)</f>
        <v>0</v>
      </c>
      <c r="BQ12" s="233">
        <f aca="true" t="shared" si="5" ref="BQ12:BQ43">IF(E12="T",N12,0)</f>
        <v>5</v>
      </c>
      <c r="BR12" s="234">
        <f aca="true" t="shared" si="6" ref="BR12:BR43">IF(M12&gt;0,(SUM(I12:L12)/(H12+M12)*N12),N12)</f>
        <v>3.75</v>
      </c>
      <c r="BS12" s="235">
        <f aca="true" t="shared" si="7" ref="BS12:BS43">IF(M12&gt;0,(M12/(H12+M12)*N12),0)</f>
        <v>1.25</v>
      </c>
    </row>
    <row r="13" spans="1:71" s="236" customFormat="1" ht="14.25" hidden="1">
      <c r="A13" s="237">
        <f>A12+1</f>
        <v>2</v>
      </c>
      <c r="B13" s="101"/>
      <c r="C13" s="83"/>
      <c r="D13" s="238"/>
      <c r="E13" s="238"/>
      <c r="F13" s="238"/>
      <c r="G13" s="239"/>
      <c r="H13" s="202">
        <f aca="true" t="shared" si="8" ref="H13:H80">I13+J13+K13+L13</f>
        <v>0</v>
      </c>
      <c r="I13" s="203">
        <f aca="true" t="shared" si="9" ref="I13:I44">P13+W13+AD13+AK13+AR13+AY13+BF13</f>
        <v>0</v>
      </c>
      <c r="J13" s="203">
        <f aca="true" t="shared" si="10" ref="J13:J44">Q13+X13+AE13+AL13+AS13+AZ13+BG13</f>
        <v>0</v>
      </c>
      <c r="K13" s="203">
        <f aca="true" t="shared" si="11" ref="K13:K44">R13+Y13+AF13+AM13+AT13+BA13+BH13</f>
        <v>0</v>
      </c>
      <c r="L13" s="204">
        <f aca="true" t="shared" si="12" ref="L13:L44">S13+Z13+AG13+AN13+AU13+BB13+BI13</f>
        <v>0</v>
      </c>
      <c r="M13" s="202">
        <f aca="true" t="shared" si="13" ref="M13:M44">T13+AA13+AH13+AO13+AV13+BC13+BJ13</f>
        <v>0</v>
      </c>
      <c r="N13" s="206">
        <f aca="true" t="shared" si="14" ref="N13:N80">U13+AB13+AI13+AP13+AW13+BD13+BK13</f>
        <v>0</v>
      </c>
      <c r="O13" s="240"/>
      <c r="P13" s="241"/>
      <c r="Q13" s="242"/>
      <c r="R13" s="242"/>
      <c r="S13" s="243"/>
      <c r="T13" s="244"/>
      <c r="U13" s="245"/>
      <c r="V13" s="246"/>
      <c r="W13" s="247"/>
      <c r="X13" s="248"/>
      <c r="Y13" s="248"/>
      <c r="Z13" s="249"/>
      <c r="AA13" s="250"/>
      <c r="AB13" s="251"/>
      <c r="AC13" s="246"/>
      <c r="AD13" s="247"/>
      <c r="AE13" s="248"/>
      <c r="AF13" s="248"/>
      <c r="AG13" s="249"/>
      <c r="AH13" s="250"/>
      <c r="AI13" s="251"/>
      <c r="AJ13" s="246"/>
      <c r="AK13" s="247"/>
      <c r="AL13" s="248"/>
      <c r="AM13" s="248"/>
      <c r="AN13" s="249"/>
      <c r="AO13" s="250"/>
      <c r="AP13" s="251"/>
      <c r="AQ13" s="246"/>
      <c r="AR13" s="247"/>
      <c r="AS13" s="248"/>
      <c r="AT13" s="248"/>
      <c r="AU13" s="249"/>
      <c r="AV13" s="250"/>
      <c r="AW13" s="251"/>
      <c r="AX13" s="246"/>
      <c r="AY13" s="247"/>
      <c r="AZ13" s="248"/>
      <c r="BA13" s="248"/>
      <c r="BB13" s="249"/>
      <c r="BC13" s="250"/>
      <c r="BD13" s="251"/>
      <c r="BE13" s="246"/>
      <c r="BF13" s="225"/>
      <c r="BG13" s="226"/>
      <c r="BH13" s="226"/>
      <c r="BI13" s="227"/>
      <c r="BJ13" s="228"/>
      <c r="BK13" s="229"/>
      <c r="BL13" s="230"/>
      <c r="BM13" s="231">
        <f t="shared" si="1"/>
        <v>0</v>
      </c>
      <c r="BN13" s="232">
        <f t="shared" si="2"/>
        <v>0</v>
      </c>
      <c r="BO13" s="232">
        <f t="shared" si="3"/>
        <v>0</v>
      </c>
      <c r="BP13" s="232">
        <f t="shared" si="4"/>
        <v>0</v>
      </c>
      <c r="BQ13" s="233">
        <f t="shared" si="5"/>
        <v>0</v>
      </c>
      <c r="BR13" s="252">
        <f t="shared" si="6"/>
        <v>0</v>
      </c>
      <c r="BS13" s="253">
        <f t="shared" si="7"/>
        <v>0</v>
      </c>
    </row>
    <row r="14" spans="1:71" s="263" customFormat="1" ht="25.5" customHeight="1">
      <c r="A14" s="237">
        <v>2</v>
      </c>
      <c r="B14" s="101" t="s">
        <v>52</v>
      </c>
      <c r="C14" s="83" t="s">
        <v>184</v>
      </c>
      <c r="D14" s="238" t="s">
        <v>10</v>
      </c>
      <c r="E14" s="238" t="s">
        <v>10</v>
      </c>
      <c r="F14" s="238" t="s">
        <v>10</v>
      </c>
      <c r="G14" s="239" t="s">
        <v>10</v>
      </c>
      <c r="H14" s="202">
        <f t="shared" si="8"/>
        <v>15</v>
      </c>
      <c r="I14" s="203">
        <f t="shared" si="9"/>
        <v>15</v>
      </c>
      <c r="J14" s="203">
        <f t="shared" si="10"/>
        <v>0</v>
      </c>
      <c r="K14" s="203">
        <f t="shared" si="11"/>
        <v>0</v>
      </c>
      <c r="L14" s="204">
        <f t="shared" si="12"/>
        <v>0</v>
      </c>
      <c r="M14" s="202">
        <f t="shared" si="13"/>
        <v>0</v>
      </c>
      <c r="N14" s="206">
        <f t="shared" si="14"/>
        <v>0</v>
      </c>
      <c r="O14" s="240"/>
      <c r="P14" s="241">
        <v>15</v>
      </c>
      <c r="Q14" s="242"/>
      <c r="R14" s="242"/>
      <c r="S14" s="243"/>
      <c r="T14" s="244"/>
      <c r="U14" s="245"/>
      <c r="V14" s="246" t="s">
        <v>6</v>
      </c>
      <c r="W14" s="254"/>
      <c r="X14" s="182"/>
      <c r="Y14" s="182"/>
      <c r="Z14" s="255"/>
      <c r="AA14" s="256"/>
      <c r="AB14" s="257"/>
      <c r="AC14" s="258"/>
      <c r="AD14" s="254"/>
      <c r="AE14" s="182"/>
      <c r="AF14" s="182"/>
      <c r="AG14" s="255"/>
      <c r="AH14" s="256"/>
      <c r="AI14" s="257"/>
      <c r="AJ14" s="258"/>
      <c r="AK14" s="254"/>
      <c r="AL14" s="182"/>
      <c r="AM14" s="182"/>
      <c r="AN14" s="255"/>
      <c r="AO14" s="256"/>
      <c r="AP14" s="257"/>
      <c r="AQ14" s="258"/>
      <c r="AR14" s="254"/>
      <c r="AS14" s="182"/>
      <c r="AT14" s="182"/>
      <c r="AU14" s="255"/>
      <c r="AV14" s="256"/>
      <c r="AW14" s="257"/>
      <c r="AX14" s="258"/>
      <c r="AY14" s="254"/>
      <c r="AZ14" s="182"/>
      <c r="BA14" s="182"/>
      <c r="BB14" s="255"/>
      <c r="BC14" s="256"/>
      <c r="BD14" s="257"/>
      <c r="BE14" s="258"/>
      <c r="BF14" s="254"/>
      <c r="BG14" s="182"/>
      <c r="BH14" s="182"/>
      <c r="BI14" s="255"/>
      <c r="BJ14" s="256"/>
      <c r="BK14" s="257"/>
      <c r="BL14" s="258"/>
      <c r="BM14" s="237">
        <f t="shared" si="1"/>
        <v>0</v>
      </c>
      <c r="BN14" s="259">
        <f t="shared" si="2"/>
        <v>0</v>
      </c>
      <c r="BO14" s="259">
        <f t="shared" si="3"/>
        <v>0</v>
      </c>
      <c r="BP14" s="259">
        <f t="shared" si="4"/>
        <v>0</v>
      </c>
      <c r="BQ14" s="260">
        <f t="shared" si="5"/>
        <v>0</v>
      </c>
      <c r="BR14" s="261">
        <f t="shared" si="6"/>
        <v>0</v>
      </c>
      <c r="BS14" s="262">
        <f t="shared" si="7"/>
        <v>0</v>
      </c>
    </row>
    <row r="15" spans="1:71" s="263" customFormat="1" ht="25.5" customHeight="1">
      <c r="A15" s="237">
        <v>3</v>
      </c>
      <c r="B15" s="173" t="s">
        <v>186</v>
      </c>
      <c r="C15" s="83" t="s">
        <v>185</v>
      </c>
      <c r="D15" s="190" t="s">
        <v>10</v>
      </c>
      <c r="E15" s="190" t="s">
        <v>10</v>
      </c>
      <c r="F15" s="190" t="s">
        <v>9</v>
      </c>
      <c r="G15" s="192" t="s">
        <v>10</v>
      </c>
      <c r="H15" s="202">
        <f t="shared" si="8"/>
        <v>30</v>
      </c>
      <c r="I15" s="203">
        <f t="shared" si="9"/>
        <v>15</v>
      </c>
      <c r="J15" s="203">
        <f t="shared" si="10"/>
        <v>15</v>
      </c>
      <c r="K15" s="203">
        <f t="shared" si="11"/>
        <v>0</v>
      </c>
      <c r="L15" s="204">
        <f t="shared" si="12"/>
        <v>0</v>
      </c>
      <c r="M15" s="202">
        <f t="shared" si="13"/>
        <v>0</v>
      </c>
      <c r="N15" s="206">
        <f t="shared" si="14"/>
        <v>1</v>
      </c>
      <c r="O15" s="264"/>
      <c r="P15" s="265">
        <v>15</v>
      </c>
      <c r="Q15" s="266">
        <v>15</v>
      </c>
      <c r="R15" s="266"/>
      <c r="S15" s="267"/>
      <c r="T15" s="268"/>
      <c r="U15" s="269">
        <v>1</v>
      </c>
      <c r="V15" s="258" t="s">
        <v>6</v>
      </c>
      <c r="W15" s="254"/>
      <c r="X15" s="182"/>
      <c r="Y15" s="182"/>
      <c r="Z15" s="255"/>
      <c r="AA15" s="256"/>
      <c r="AB15" s="257"/>
      <c r="AC15" s="258"/>
      <c r="AD15" s="254"/>
      <c r="AE15" s="182"/>
      <c r="AF15" s="182"/>
      <c r="AG15" s="255"/>
      <c r="AH15" s="256"/>
      <c r="AI15" s="257"/>
      <c r="AJ15" s="258"/>
      <c r="AK15" s="254"/>
      <c r="AL15" s="182"/>
      <c r="AM15" s="182"/>
      <c r="AN15" s="255"/>
      <c r="AO15" s="256"/>
      <c r="AP15" s="257"/>
      <c r="AQ15" s="258"/>
      <c r="AR15" s="254"/>
      <c r="AS15" s="182"/>
      <c r="AT15" s="182"/>
      <c r="AU15" s="255"/>
      <c r="AV15" s="256"/>
      <c r="AW15" s="257"/>
      <c r="AX15" s="258"/>
      <c r="AY15" s="254"/>
      <c r="AZ15" s="182"/>
      <c r="BA15" s="182"/>
      <c r="BB15" s="255"/>
      <c r="BC15" s="256"/>
      <c r="BD15" s="257"/>
      <c r="BE15" s="258"/>
      <c r="BF15" s="254"/>
      <c r="BG15" s="182"/>
      <c r="BH15" s="182"/>
      <c r="BI15" s="255"/>
      <c r="BJ15" s="256"/>
      <c r="BK15" s="257"/>
      <c r="BL15" s="258"/>
      <c r="BM15" s="237">
        <f t="shared" si="1"/>
        <v>1</v>
      </c>
      <c r="BN15" s="259">
        <f t="shared" si="2"/>
        <v>0</v>
      </c>
      <c r="BO15" s="259">
        <f t="shared" si="3"/>
        <v>0</v>
      </c>
      <c r="BP15" s="259">
        <f t="shared" si="4"/>
        <v>0</v>
      </c>
      <c r="BQ15" s="260">
        <f t="shared" si="5"/>
        <v>0</v>
      </c>
      <c r="BR15" s="261">
        <f t="shared" si="6"/>
        <v>1</v>
      </c>
      <c r="BS15" s="262">
        <f t="shared" si="7"/>
        <v>0</v>
      </c>
    </row>
    <row r="16" spans="1:71" s="263" customFormat="1" ht="25.5" customHeight="1">
      <c r="A16" s="237">
        <v>4</v>
      </c>
      <c r="B16" s="173" t="s">
        <v>220</v>
      </c>
      <c r="C16" s="83" t="s">
        <v>69</v>
      </c>
      <c r="D16" s="190" t="s">
        <v>10</v>
      </c>
      <c r="E16" s="190" t="s">
        <v>10</v>
      </c>
      <c r="F16" s="190" t="s">
        <v>10</v>
      </c>
      <c r="G16" s="192" t="s">
        <v>9</v>
      </c>
      <c r="H16" s="202">
        <f t="shared" si="8"/>
        <v>30</v>
      </c>
      <c r="I16" s="203">
        <f t="shared" si="9"/>
        <v>15</v>
      </c>
      <c r="J16" s="203">
        <f t="shared" si="10"/>
        <v>15</v>
      </c>
      <c r="K16" s="203">
        <f t="shared" si="11"/>
        <v>0</v>
      </c>
      <c r="L16" s="204">
        <f t="shared" si="12"/>
        <v>0</v>
      </c>
      <c r="M16" s="202">
        <f t="shared" si="13"/>
        <v>20</v>
      </c>
      <c r="N16" s="206">
        <f t="shared" si="14"/>
        <v>2</v>
      </c>
      <c r="O16" s="264">
        <v>1</v>
      </c>
      <c r="P16" s="265">
        <v>15</v>
      </c>
      <c r="Q16" s="266">
        <v>15</v>
      </c>
      <c r="R16" s="266"/>
      <c r="S16" s="267"/>
      <c r="T16" s="268">
        <v>20</v>
      </c>
      <c r="U16" s="269">
        <v>2</v>
      </c>
      <c r="V16" s="258" t="s">
        <v>5</v>
      </c>
      <c r="W16" s="254"/>
      <c r="X16" s="182"/>
      <c r="Y16" s="182"/>
      <c r="Z16" s="255"/>
      <c r="AA16" s="256"/>
      <c r="AB16" s="257"/>
      <c r="AC16" s="258"/>
      <c r="AD16" s="254"/>
      <c r="AE16" s="182"/>
      <c r="AF16" s="182"/>
      <c r="AG16" s="255"/>
      <c r="AH16" s="256"/>
      <c r="AI16" s="257"/>
      <c r="AJ16" s="258"/>
      <c r="AK16" s="254"/>
      <c r="AL16" s="182"/>
      <c r="AM16" s="182"/>
      <c r="AN16" s="255"/>
      <c r="AO16" s="256"/>
      <c r="AP16" s="257"/>
      <c r="AQ16" s="258"/>
      <c r="AR16" s="254"/>
      <c r="AS16" s="182"/>
      <c r="AT16" s="182"/>
      <c r="AU16" s="255"/>
      <c r="AV16" s="256"/>
      <c r="AW16" s="257"/>
      <c r="AX16" s="258"/>
      <c r="AY16" s="254"/>
      <c r="AZ16" s="182"/>
      <c r="BA16" s="182"/>
      <c r="BB16" s="255"/>
      <c r="BC16" s="256"/>
      <c r="BD16" s="257"/>
      <c r="BE16" s="258"/>
      <c r="BF16" s="254"/>
      <c r="BG16" s="182"/>
      <c r="BH16" s="182"/>
      <c r="BI16" s="255"/>
      <c r="BJ16" s="256"/>
      <c r="BK16" s="257"/>
      <c r="BL16" s="258"/>
      <c r="BM16" s="237">
        <f t="shared" si="1"/>
        <v>0</v>
      </c>
      <c r="BN16" s="259">
        <f t="shared" si="2"/>
        <v>1</v>
      </c>
      <c r="BO16" s="259">
        <f t="shared" si="3"/>
        <v>15</v>
      </c>
      <c r="BP16" s="259">
        <f t="shared" si="4"/>
        <v>0</v>
      </c>
      <c r="BQ16" s="260">
        <f t="shared" si="5"/>
        <v>0</v>
      </c>
      <c r="BR16" s="261">
        <f t="shared" si="6"/>
        <v>1.2</v>
      </c>
      <c r="BS16" s="262">
        <f t="shared" si="7"/>
        <v>0.8</v>
      </c>
    </row>
    <row r="17" spans="1:71" s="263" customFormat="1" ht="25.5" customHeight="1">
      <c r="A17" s="237">
        <v>5</v>
      </c>
      <c r="B17" s="174" t="s">
        <v>70</v>
      </c>
      <c r="C17" s="83" t="s">
        <v>71</v>
      </c>
      <c r="D17" s="190" t="s">
        <v>10</v>
      </c>
      <c r="E17" s="190" t="s">
        <v>10</v>
      </c>
      <c r="F17" s="190" t="s">
        <v>10</v>
      </c>
      <c r="G17" s="192" t="s">
        <v>9</v>
      </c>
      <c r="H17" s="202">
        <f t="shared" si="8"/>
        <v>30</v>
      </c>
      <c r="I17" s="203">
        <f t="shared" si="9"/>
        <v>15</v>
      </c>
      <c r="J17" s="203">
        <f t="shared" si="10"/>
        <v>0</v>
      </c>
      <c r="K17" s="203">
        <f t="shared" si="11"/>
        <v>15</v>
      </c>
      <c r="L17" s="204">
        <f t="shared" si="12"/>
        <v>0</v>
      </c>
      <c r="M17" s="202">
        <f t="shared" si="13"/>
        <v>20</v>
      </c>
      <c r="N17" s="206">
        <f t="shared" si="14"/>
        <v>2</v>
      </c>
      <c r="O17" s="264">
        <v>1</v>
      </c>
      <c r="P17" s="265">
        <v>15</v>
      </c>
      <c r="Q17" s="266"/>
      <c r="R17" s="266">
        <v>15</v>
      </c>
      <c r="S17" s="267"/>
      <c r="T17" s="268">
        <v>20</v>
      </c>
      <c r="U17" s="269">
        <v>2</v>
      </c>
      <c r="V17" s="258" t="s">
        <v>5</v>
      </c>
      <c r="W17" s="254"/>
      <c r="X17" s="182"/>
      <c r="Y17" s="182"/>
      <c r="Z17" s="255"/>
      <c r="AA17" s="256"/>
      <c r="AB17" s="257"/>
      <c r="AC17" s="258"/>
      <c r="AD17" s="254"/>
      <c r="AE17" s="182"/>
      <c r="AF17" s="182"/>
      <c r="AG17" s="255"/>
      <c r="AH17" s="256"/>
      <c r="AI17" s="257"/>
      <c r="AJ17" s="258"/>
      <c r="AK17" s="254"/>
      <c r="AL17" s="182"/>
      <c r="AM17" s="182"/>
      <c r="AN17" s="255"/>
      <c r="AO17" s="256"/>
      <c r="AP17" s="257"/>
      <c r="AQ17" s="258"/>
      <c r="AR17" s="254"/>
      <c r="AS17" s="182"/>
      <c r="AT17" s="182"/>
      <c r="AU17" s="255"/>
      <c r="AV17" s="256"/>
      <c r="AW17" s="257"/>
      <c r="AX17" s="258"/>
      <c r="AY17" s="254"/>
      <c r="AZ17" s="182"/>
      <c r="BA17" s="182"/>
      <c r="BB17" s="255"/>
      <c r="BC17" s="256"/>
      <c r="BD17" s="257"/>
      <c r="BE17" s="258"/>
      <c r="BF17" s="254"/>
      <c r="BG17" s="182"/>
      <c r="BH17" s="182"/>
      <c r="BI17" s="255"/>
      <c r="BJ17" s="256"/>
      <c r="BK17" s="257"/>
      <c r="BL17" s="258"/>
      <c r="BM17" s="237">
        <f t="shared" si="1"/>
        <v>0</v>
      </c>
      <c r="BN17" s="259">
        <f t="shared" si="2"/>
        <v>1</v>
      </c>
      <c r="BO17" s="259">
        <f t="shared" si="3"/>
        <v>15</v>
      </c>
      <c r="BP17" s="259">
        <f t="shared" si="4"/>
        <v>0</v>
      </c>
      <c r="BQ17" s="260">
        <f t="shared" si="5"/>
        <v>0</v>
      </c>
      <c r="BR17" s="261">
        <f t="shared" si="6"/>
        <v>1.2</v>
      </c>
      <c r="BS17" s="262">
        <f t="shared" si="7"/>
        <v>0.8</v>
      </c>
    </row>
    <row r="18" spans="1:71" s="263" customFormat="1" ht="25.5" customHeight="1">
      <c r="A18" s="237">
        <v>6</v>
      </c>
      <c r="B18" s="180" t="s">
        <v>211</v>
      </c>
      <c r="C18" s="83" t="s">
        <v>72</v>
      </c>
      <c r="D18" s="190" t="s">
        <v>10</v>
      </c>
      <c r="E18" s="190" t="s">
        <v>10</v>
      </c>
      <c r="F18" s="190" t="s">
        <v>10</v>
      </c>
      <c r="G18" s="192" t="s">
        <v>10</v>
      </c>
      <c r="H18" s="202">
        <f t="shared" si="8"/>
        <v>30</v>
      </c>
      <c r="I18" s="203">
        <f t="shared" si="9"/>
        <v>0</v>
      </c>
      <c r="J18" s="203">
        <f t="shared" si="10"/>
        <v>30</v>
      </c>
      <c r="K18" s="203">
        <f t="shared" si="11"/>
        <v>0</v>
      </c>
      <c r="L18" s="204">
        <f t="shared" si="12"/>
        <v>0</v>
      </c>
      <c r="M18" s="202">
        <f t="shared" si="13"/>
        <v>20</v>
      </c>
      <c r="N18" s="206">
        <f t="shared" si="14"/>
        <v>2</v>
      </c>
      <c r="O18" s="264"/>
      <c r="P18" s="265"/>
      <c r="Q18" s="266"/>
      <c r="R18" s="266"/>
      <c r="S18" s="267"/>
      <c r="T18" s="268"/>
      <c r="U18" s="269"/>
      <c r="V18" s="258"/>
      <c r="W18" s="254"/>
      <c r="X18" s="182"/>
      <c r="Y18" s="182"/>
      <c r="Z18" s="255"/>
      <c r="AA18" s="256"/>
      <c r="AB18" s="257"/>
      <c r="AC18" s="258"/>
      <c r="AD18" s="254"/>
      <c r="AE18" s="182"/>
      <c r="AF18" s="182"/>
      <c r="AG18" s="255"/>
      <c r="AH18" s="256"/>
      <c r="AI18" s="257"/>
      <c r="AJ18" s="258"/>
      <c r="AK18" s="254"/>
      <c r="AL18" s="182">
        <v>30</v>
      </c>
      <c r="AM18" s="182"/>
      <c r="AN18" s="255"/>
      <c r="AO18" s="256">
        <v>20</v>
      </c>
      <c r="AP18" s="257">
        <v>2</v>
      </c>
      <c r="AQ18" s="258" t="s">
        <v>5</v>
      </c>
      <c r="AR18" s="254"/>
      <c r="AS18" s="182"/>
      <c r="AT18" s="182"/>
      <c r="AU18" s="255"/>
      <c r="AV18" s="256"/>
      <c r="AW18" s="257"/>
      <c r="AX18" s="258"/>
      <c r="AY18" s="254"/>
      <c r="AZ18" s="182"/>
      <c r="BA18" s="182"/>
      <c r="BB18" s="255"/>
      <c r="BC18" s="256"/>
      <c r="BD18" s="257"/>
      <c r="BE18" s="258"/>
      <c r="BF18" s="254"/>
      <c r="BG18" s="182"/>
      <c r="BH18" s="182"/>
      <c r="BI18" s="255"/>
      <c r="BJ18" s="256"/>
      <c r="BK18" s="257"/>
      <c r="BL18" s="258"/>
      <c r="BM18" s="237">
        <f t="shared" si="1"/>
        <v>0</v>
      </c>
      <c r="BN18" s="259">
        <f t="shared" si="2"/>
        <v>0</v>
      </c>
      <c r="BO18" s="259">
        <f t="shared" si="3"/>
        <v>0</v>
      </c>
      <c r="BP18" s="259">
        <f t="shared" si="4"/>
        <v>0</v>
      </c>
      <c r="BQ18" s="260">
        <f t="shared" si="5"/>
        <v>0</v>
      </c>
      <c r="BR18" s="261">
        <f t="shared" si="6"/>
        <v>1.2</v>
      </c>
      <c r="BS18" s="262">
        <f t="shared" si="7"/>
        <v>0.8</v>
      </c>
    </row>
    <row r="19" spans="1:71" s="263" customFormat="1" ht="35.25" customHeight="1">
      <c r="A19" s="237">
        <v>7</v>
      </c>
      <c r="B19" s="173" t="s">
        <v>212</v>
      </c>
      <c r="C19" s="318" t="s">
        <v>237</v>
      </c>
      <c r="D19" s="190" t="s">
        <v>9</v>
      </c>
      <c r="E19" s="190" t="s">
        <v>10</v>
      </c>
      <c r="F19" s="190" t="s">
        <v>10</v>
      </c>
      <c r="G19" s="192" t="s">
        <v>10</v>
      </c>
      <c r="H19" s="202">
        <f t="shared" si="8"/>
        <v>15</v>
      </c>
      <c r="I19" s="203">
        <f t="shared" si="9"/>
        <v>15</v>
      </c>
      <c r="J19" s="203">
        <f t="shared" si="10"/>
        <v>0</v>
      </c>
      <c r="K19" s="203">
        <f t="shared" si="11"/>
        <v>0</v>
      </c>
      <c r="L19" s="204">
        <f t="shared" si="12"/>
        <v>0</v>
      </c>
      <c r="M19" s="202">
        <f t="shared" si="13"/>
        <v>10</v>
      </c>
      <c r="N19" s="206">
        <f t="shared" si="14"/>
        <v>1</v>
      </c>
      <c r="O19" s="264"/>
      <c r="P19" s="265"/>
      <c r="Q19" s="266"/>
      <c r="R19" s="266"/>
      <c r="S19" s="267"/>
      <c r="T19" s="268"/>
      <c r="U19" s="269"/>
      <c r="V19" s="258"/>
      <c r="W19" s="254">
        <v>15</v>
      </c>
      <c r="X19" s="182"/>
      <c r="Y19" s="182"/>
      <c r="Z19" s="255"/>
      <c r="AA19" s="256">
        <v>10</v>
      </c>
      <c r="AB19" s="257">
        <v>1</v>
      </c>
      <c r="AC19" s="258" t="s">
        <v>5</v>
      </c>
      <c r="AD19" s="254"/>
      <c r="AE19" s="182"/>
      <c r="AF19" s="182"/>
      <c r="AG19" s="255"/>
      <c r="AH19" s="256"/>
      <c r="AI19" s="257"/>
      <c r="AJ19" s="258"/>
      <c r="AK19" s="254"/>
      <c r="AL19" s="182"/>
      <c r="AM19" s="182"/>
      <c r="AN19" s="255"/>
      <c r="AO19" s="256"/>
      <c r="AP19" s="257"/>
      <c r="AQ19" s="258"/>
      <c r="AR19" s="254"/>
      <c r="AS19" s="182"/>
      <c r="AT19" s="182"/>
      <c r="AU19" s="255"/>
      <c r="AV19" s="256"/>
      <c r="AW19" s="257"/>
      <c r="AX19" s="258"/>
      <c r="AY19" s="254"/>
      <c r="AZ19" s="182"/>
      <c r="BA19" s="182"/>
      <c r="BB19" s="255"/>
      <c r="BC19" s="256"/>
      <c r="BD19" s="257"/>
      <c r="BE19" s="258"/>
      <c r="BF19" s="254"/>
      <c r="BG19" s="182"/>
      <c r="BH19" s="182"/>
      <c r="BI19" s="255"/>
      <c r="BJ19" s="256"/>
      <c r="BK19" s="257"/>
      <c r="BL19" s="258"/>
      <c r="BM19" s="237">
        <f t="shared" si="1"/>
        <v>0</v>
      </c>
      <c r="BN19" s="259">
        <f t="shared" si="2"/>
        <v>0</v>
      </c>
      <c r="BO19" s="259">
        <f t="shared" si="3"/>
        <v>0</v>
      </c>
      <c r="BP19" s="259">
        <f t="shared" si="4"/>
        <v>1</v>
      </c>
      <c r="BQ19" s="260">
        <f t="shared" si="5"/>
        <v>0</v>
      </c>
      <c r="BR19" s="261">
        <f t="shared" si="6"/>
        <v>0.6</v>
      </c>
      <c r="BS19" s="262">
        <f t="shared" si="7"/>
        <v>0.4</v>
      </c>
    </row>
    <row r="20" spans="1:71" s="263" customFormat="1" ht="25.5" customHeight="1">
      <c r="A20" s="237">
        <v>8</v>
      </c>
      <c r="B20" s="83" t="s">
        <v>73</v>
      </c>
      <c r="C20" s="83" t="s">
        <v>74</v>
      </c>
      <c r="D20" s="190" t="s">
        <v>10</v>
      </c>
      <c r="E20" s="190" t="s">
        <v>10</v>
      </c>
      <c r="F20" s="190" t="s">
        <v>10</v>
      </c>
      <c r="G20" s="192" t="s">
        <v>10</v>
      </c>
      <c r="H20" s="202">
        <f t="shared" si="8"/>
        <v>45</v>
      </c>
      <c r="I20" s="203">
        <f t="shared" si="9"/>
        <v>0</v>
      </c>
      <c r="J20" s="203">
        <f t="shared" si="10"/>
        <v>45</v>
      </c>
      <c r="K20" s="203">
        <f t="shared" si="11"/>
        <v>0</v>
      </c>
      <c r="L20" s="204">
        <f t="shared" si="12"/>
        <v>0</v>
      </c>
      <c r="M20" s="202">
        <f t="shared" si="13"/>
        <v>30</v>
      </c>
      <c r="N20" s="206">
        <f t="shared" si="14"/>
        <v>3</v>
      </c>
      <c r="O20" s="264"/>
      <c r="P20" s="265"/>
      <c r="Q20" s="266"/>
      <c r="R20" s="266"/>
      <c r="S20" s="267"/>
      <c r="T20" s="268"/>
      <c r="U20" s="269"/>
      <c r="V20" s="258"/>
      <c r="W20" s="254"/>
      <c r="X20" s="182"/>
      <c r="Y20" s="182"/>
      <c r="Z20" s="255"/>
      <c r="AA20" s="256"/>
      <c r="AB20" s="257"/>
      <c r="AC20" s="258"/>
      <c r="AD20" s="254"/>
      <c r="AE20" s="182"/>
      <c r="AF20" s="182"/>
      <c r="AG20" s="255"/>
      <c r="AH20" s="256"/>
      <c r="AI20" s="257"/>
      <c r="AJ20" s="258"/>
      <c r="AK20" s="254"/>
      <c r="AL20" s="182">
        <v>30</v>
      </c>
      <c r="AM20" s="182"/>
      <c r="AN20" s="255"/>
      <c r="AO20" s="256">
        <v>20</v>
      </c>
      <c r="AP20" s="257">
        <v>2</v>
      </c>
      <c r="AQ20" s="258" t="s">
        <v>5</v>
      </c>
      <c r="AR20" s="254"/>
      <c r="AS20" s="182">
        <v>15</v>
      </c>
      <c r="AT20" s="182"/>
      <c r="AU20" s="255"/>
      <c r="AV20" s="256">
        <v>10</v>
      </c>
      <c r="AW20" s="257">
        <v>1</v>
      </c>
      <c r="AX20" s="258" t="s">
        <v>5</v>
      </c>
      <c r="AY20" s="254"/>
      <c r="AZ20" s="182"/>
      <c r="BA20" s="182"/>
      <c r="BB20" s="255"/>
      <c r="BC20" s="256"/>
      <c r="BD20" s="257"/>
      <c r="BE20" s="258"/>
      <c r="BF20" s="254"/>
      <c r="BG20" s="182"/>
      <c r="BH20" s="182"/>
      <c r="BI20" s="255"/>
      <c r="BJ20" s="256"/>
      <c r="BK20" s="257"/>
      <c r="BL20" s="258"/>
      <c r="BM20" s="237">
        <f t="shared" si="1"/>
        <v>0</v>
      </c>
      <c r="BN20" s="259">
        <f t="shared" si="2"/>
        <v>0</v>
      </c>
      <c r="BO20" s="259">
        <f t="shared" si="3"/>
        <v>0</v>
      </c>
      <c r="BP20" s="259">
        <f t="shared" si="4"/>
        <v>0</v>
      </c>
      <c r="BQ20" s="260">
        <f t="shared" si="5"/>
        <v>0</v>
      </c>
      <c r="BR20" s="261">
        <f t="shared" si="6"/>
        <v>1.7999999999999998</v>
      </c>
      <c r="BS20" s="262">
        <f t="shared" si="7"/>
        <v>1.2000000000000002</v>
      </c>
    </row>
    <row r="21" spans="1:71" s="263" customFormat="1" ht="25.5" customHeight="1">
      <c r="A21" s="237">
        <v>9</v>
      </c>
      <c r="B21" s="83" t="s">
        <v>213</v>
      </c>
      <c r="C21" s="83" t="s">
        <v>75</v>
      </c>
      <c r="D21" s="190" t="s">
        <v>9</v>
      </c>
      <c r="E21" s="190" t="s">
        <v>9</v>
      </c>
      <c r="F21" s="190" t="s">
        <v>10</v>
      </c>
      <c r="G21" s="192" t="s">
        <v>9</v>
      </c>
      <c r="H21" s="202">
        <f t="shared" si="8"/>
        <v>75</v>
      </c>
      <c r="I21" s="203">
        <f t="shared" si="9"/>
        <v>30</v>
      </c>
      <c r="J21" s="203">
        <f t="shared" si="10"/>
        <v>45</v>
      </c>
      <c r="K21" s="203">
        <f t="shared" si="11"/>
        <v>0</v>
      </c>
      <c r="L21" s="204">
        <f t="shared" si="12"/>
        <v>0</v>
      </c>
      <c r="M21" s="202">
        <f t="shared" si="13"/>
        <v>50</v>
      </c>
      <c r="N21" s="206">
        <f t="shared" si="14"/>
        <v>4</v>
      </c>
      <c r="O21" s="264">
        <v>3</v>
      </c>
      <c r="P21" s="265">
        <v>30</v>
      </c>
      <c r="Q21" s="266">
        <v>15</v>
      </c>
      <c r="R21" s="266"/>
      <c r="S21" s="267"/>
      <c r="T21" s="268">
        <v>30</v>
      </c>
      <c r="U21" s="269">
        <v>2</v>
      </c>
      <c r="V21" s="258" t="s">
        <v>5</v>
      </c>
      <c r="W21" s="254"/>
      <c r="X21" s="182">
        <v>30</v>
      </c>
      <c r="Y21" s="182"/>
      <c r="Z21" s="255"/>
      <c r="AA21" s="256">
        <v>20</v>
      </c>
      <c r="AB21" s="257">
        <v>2</v>
      </c>
      <c r="AC21" s="258" t="s">
        <v>4</v>
      </c>
      <c r="AD21" s="254"/>
      <c r="AE21" s="182"/>
      <c r="AF21" s="182"/>
      <c r="AG21" s="255"/>
      <c r="AH21" s="256"/>
      <c r="AI21" s="257"/>
      <c r="AJ21" s="258"/>
      <c r="AK21" s="254"/>
      <c r="AL21" s="182"/>
      <c r="AM21" s="182"/>
      <c r="AN21" s="255"/>
      <c r="AO21" s="256"/>
      <c r="AP21" s="257"/>
      <c r="AQ21" s="258"/>
      <c r="AR21" s="254"/>
      <c r="AS21" s="182"/>
      <c r="AT21" s="182"/>
      <c r="AU21" s="255"/>
      <c r="AV21" s="256"/>
      <c r="AW21" s="257"/>
      <c r="AX21" s="258"/>
      <c r="AY21" s="254"/>
      <c r="AZ21" s="182"/>
      <c r="BA21" s="182"/>
      <c r="BB21" s="255"/>
      <c r="BC21" s="256"/>
      <c r="BD21" s="257"/>
      <c r="BE21" s="258"/>
      <c r="BF21" s="254"/>
      <c r="BG21" s="182"/>
      <c r="BH21" s="182"/>
      <c r="BI21" s="255"/>
      <c r="BJ21" s="256"/>
      <c r="BK21" s="257"/>
      <c r="BL21" s="258"/>
      <c r="BM21" s="237">
        <f t="shared" si="1"/>
        <v>0</v>
      </c>
      <c r="BN21" s="259">
        <f t="shared" si="2"/>
        <v>3</v>
      </c>
      <c r="BO21" s="259">
        <f t="shared" si="3"/>
        <v>45</v>
      </c>
      <c r="BP21" s="259">
        <f t="shared" si="4"/>
        <v>4</v>
      </c>
      <c r="BQ21" s="260">
        <f t="shared" si="5"/>
        <v>4</v>
      </c>
      <c r="BR21" s="261">
        <f t="shared" si="6"/>
        <v>2.4</v>
      </c>
      <c r="BS21" s="262">
        <f t="shared" si="7"/>
        <v>1.6</v>
      </c>
    </row>
    <row r="22" spans="1:71" s="263" customFormat="1" ht="25.5" customHeight="1">
      <c r="A22" s="237">
        <v>10</v>
      </c>
      <c r="B22" s="83" t="s">
        <v>214</v>
      </c>
      <c r="C22" s="83" t="s">
        <v>76</v>
      </c>
      <c r="D22" s="190" t="s">
        <v>10</v>
      </c>
      <c r="E22" s="190" t="s">
        <v>10</v>
      </c>
      <c r="F22" s="190" t="s">
        <v>10</v>
      </c>
      <c r="G22" s="192" t="s">
        <v>9</v>
      </c>
      <c r="H22" s="202">
        <f t="shared" si="8"/>
        <v>45</v>
      </c>
      <c r="I22" s="203">
        <f t="shared" si="9"/>
        <v>15</v>
      </c>
      <c r="J22" s="203">
        <f t="shared" si="10"/>
        <v>30</v>
      </c>
      <c r="K22" s="203">
        <f t="shared" si="11"/>
        <v>0</v>
      </c>
      <c r="L22" s="204">
        <f t="shared" si="12"/>
        <v>0</v>
      </c>
      <c r="M22" s="202">
        <f t="shared" si="13"/>
        <v>50</v>
      </c>
      <c r="N22" s="206">
        <f t="shared" si="14"/>
        <v>4</v>
      </c>
      <c r="O22" s="264">
        <v>2</v>
      </c>
      <c r="P22" s="265"/>
      <c r="Q22" s="266"/>
      <c r="R22" s="266"/>
      <c r="S22" s="267"/>
      <c r="T22" s="268"/>
      <c r="U22" s="269"/>
      <c r="V22" s="258"/>
      <c r="W22" s="254"/>
      <c r="X22" s="182"/>
      <c r="Y22" s="182"/>
      <c r="Z22" s="255"/>
      <c r="AA22" s="256"/>
      <c r="AB22" s="257"/>
      <c r="AC22" s="258"/>
      <c r="AD22" s="254">
        <v>15</v>
      </c>
      <c r="AE22" s="182">
        <v>15</v>
      </c>
      <c r="AF22" s="182"/>
      <c r="AG22" s="255"/>
      <c r="AH22" s="256">
        <v>20</v>
      </c>
      <c r="AI22" s="257">
        <v>2</v>
      </c>
      <c r="AJ22" s="258" t="s">
        <v>5</v>
      </c>
      <c r="AK22" s="254"/>
      <c r="AL22" s="182">
        <v>15</v>
      </c>
      <c r="AM22" s="182"/>
      <c r="AN22" s="255"/>
      <c r="AO22" s="256">
        <v>30</v>
      </c>
      <c r="AP22" s="270">
        <v>2</v>
      </c>
      <c r="AQ22" s="258" t="s">
        <v>4</v>
      </c>
      <c r="AR22" s="254"/>
      <c r="AS22" s="182"/>
      <c r="AT22" s="182"/>
      <c r="AU22" s="255"/>
      <c r="AV22" s="256"/>
      <c r="AW22" s="257"/>
      <c r="AX22" s="258"/>
      <c r="AY22" s="254"/>
      <c r="AZ22" s="182"/>
      <c r="BA22" s="182"/>
      <c r="BB22" s="255"/>
      <c r="BC22" s="256"/>
      <c r="BD22" s="257"/>
      <c r="BE22" s="258"/>
      <c r="BF22" s="254"/>
      <c r="BG22" s="182"/>
      <c r="BH22" s="182"/>
      <c r="BI22" s="255"/>
      <c r="BJ22" s="256"/>
      <c r="BK22" s="257"/>
      <c r="BL22" s="258"/>
      <c r="BM22" s="237">
        <f t="shared" si="1"/>
        <v>0</v>
      </c>
      <c r="BN22" s="259">
        <f t="shared" si="2"/>
        <v>2</v>
      </c>
      <c r="BO22" s="259">
        <f t="shared" si="3"/>
        <v>30</v>
      </c>
      <c r="BP22" s="259">
        <f t="shared" si="4"/>
        <v>0</v>
      </c>
      <c r="BQ22" s="260">
        <f t="shared" si="5"/>
        <v>0</v>
      </c>
      <c r="BR22" s="261">
        <f t="shared" si="6"/>
        <v>1.894736842105263</v>
      </c>
      <c r="BS22" s="262">
        <f t="shared" si="7"/>
        <v>2.1052631578947367</v>
      </c>
    </row>
    <row r="23" spans="1:71" s="263" customFormat="1" ht="25.5" customHeight="1">
      <c r="A23" s="237">
        <v>11</v>
      </c>
      <c r="B23" s="83" t="s">
        <v>215</v>
      </c>
      <c r="C23" s="83" t="s">
        <v>77</v>
      </c>
      <c r="D23" s="190" t="s">
        <v>10</v>
      </c>
      <c r="E23" s="190" t="s">
        <v>10</v>
      </c>
      <c r="F23" s="190" t="s">
        <v>10</v>
      </c>
      <c r="G23" s="192" t="s">
        <v>9</v>
      </c>
      <c r="H23" s="202">
        <f t="shared" si="8"/>
        <v>60</v>
      </c>
      <c r="I23" s="203">
        <f t="shared" si="9"/>
        <v>30</v>
      </c>
      <c r="J23" s="203">
        <f t="shared" si="10"/>
        <v>30</v>
      </c>
      <c r="K23" s="203">
        <f t="shared" si="11"/>
        <v>0</v>
      </c>
      <c r="L23" s="204">
        <f t="shared" si="12"/>
        <v>0</v>
      </c>
      <c r="M23" s="202">
        <f t="shared" si="13"/>
        <v>40</v>
      </c>
      <c r="N23" s="206">
        <f t="shared" si="14"/>
        <v>4</v>
      </c>
      <c r="O23" s="264">
        <v>2</v>
      </c>
      <c r="P23" s="265"/>
      <c r="Q23" s="266"/>
      <c r="R23" s="266"/>
      <c r="S23" s="267"/>
      <c r="T23" s="268"/>
      <c r="U23" s="269"/>
      <c r="V23" s="258"/>
      <c r="W23" s="254"/>
      <c r="X23" s="182"/>
      <c r="Y23" s="182"/>
      <c r="Z23" s="255"/>
      <c r="AA23" s="256"/>
      <c r="AB23" s="257"/>
      <c r="AC23" s="258"/>
      <c r="AD23" s="254">
        <v>15</v>
      </c>
      <c r="AE23" s="182">
        <v>15</v>
      </c>
      <c r="AF23" s="182"/>
      <c r="AG23" s="255"/>
      <c r="AH23" s="256">
        <v>20</v>
      </c>
      <c r="AI23" s="257">
        <v>2</v>
      </c>
      <c r="AJ23" s="258" t="s">
        <v>5</v>
      </c>
      <c r="AK23" s="254">
        <v>15</v>
      </c>
      <c r="AL23" s="182">
        <v>15</v>
      </c>
      <c r="AM23" s="182"/>
      <c r="AN23" s="255"/>
      <c r="AO23" s="256">
        <v>20</v>
      </c>
      <c r="AP23" s="257">
        <v>2</v>
      </c>
      <c r="AQ23" s="258" t="s">
        <v>5</v>
      </c>
      <c r="AR23" s="254"/>
      <c r="AS23" s="182"/>
      <c r="AT23" s="182"/>
      <c r="AU23" s="255"/>
      <c r="AV23" s="256"/>
      <c r="AW23" s="257"/>
      <c r="AX23" s="258"/>
      <c r="AY23" s="254"/>
      <c r="AZ23" s="182"/>
      <c r="BA23" s="182"/>
      <c r="BB23" s="255"/>
      <c r="BC23" s="256"/>
      <c r="BD23" s="257"/>
      <c r="BE23" s="258"/>
      <c r="BF23" s="254"/>
      <c r="BG23" s="182"/>
      <c r="BH23" s="182"/>
      <c r="BI23" s="255"/>
      <c r="BJ23" s="256"/>
      <c r="BK23" s="257"/>
      <c r="BL23" s="258"/>
      <c r="BM23" s="237">
        <f t="shared" si="1"/>
        <v>0</v>
      </c>
      <c r="BN23" s="259">
        <f t="shared" si="2"/>
        <v>2</v>
      </c>
      <c r="BO23" s="259">
        <f t="shared" si="3"/>
        <v>30</v>
      </c>
      <c r="BP23" s="259">
        <f t="shared" si="4"/>
        <v>0</v>
      </c>
      <c r="BQ23" s="260">
        <f t="shared" si="5"/>
        <v>0</v>
      </c>
      <c r="BR23" s="261">
        <f t="shared" si="6"/>
        <v>2.4</v>
      </c>
      <c r="BS23" s="262">
        <f t="shared" si="7"/>
        <v>1.6</v>
      </c>
    </row>
    <row r="24" spans="1:71" s="263" customFormat="1" ht="25.5" customHeight="1">
      <c r="A24" s="237">
        <v>12</v>
      </c>
      <c r="B24" s="83" t="s">
        <v>216</v>
      </c>
      <c r="C24" s="83" t="s">
        <v>78</v>
      </c>
      <c r="D24" s="190" t="s">
        <v>10</v>
      </c>
      <c r="E24" s="190" t="s">
        <v>10</v>
      </c>
      <c r="F24" s="190" t="s">
        <v>10</v>
      </c>
      <c r="G24" s="192" t="s">
        <v>9</v>
      </c>
      <c r="H24" s="202">
        <f t="shared" si="8"/>
        <v>30</v>
      </c>
      <c r="I24" s="203">
        <f t="shared" si="9"/>
        <v>15</v>
      </c>
      <c r="J24" s="203">
        <f t="shared" si="10"/>
        <v>15</v>
      </c>
      <c r="K24" s="203">
        <f t="shared" si="11"/>
        <v>0</v>
      </c>
      <c r="L24" s="204">
        <f t="shared" si="12"/>
        <v>0</v>
      </c>
      <c r="M24" s="202">
        <f t="shared" si="13"/>
        <v>20</v>
      </c>
      <c r="N24" s="206">
        <f t="shared" si="14"/>
        <v>2</v>
      </c>
      <c r="O24" s="264">
        <v>1</v>
      </c>
      <c r="P24" s="265"/>
      <c r="Q24" s="266"/>
      <c r="R24" s="266"/>
      <c r="S24" s="267"/>
      <c r="T24" s="268"/>
      <c r="U24" s="269"/>
      <c r="V24" s="258"/>
      <c r="W24" s="254"/>
      <c r="X24" s="182"/>
      <c r="Y24" s="182"/>
      <c r="Z24" s="255"/>
      <c r="AA24" s="256"/>
      <c r="AB24" s="257"/>
      <c r="AC24" s="258"/>
      <c r="AD24" s="254">
        <v>15</v>
      </c>
      <c r="AE24" s="182">
        <v>15</v>
      </c>
      <c r="AF24" s="182"/>
      <c r="AG24" s="255"/>
      <c r="AH24" s="256">
        <v>20</v>
      </c>
      <c r="AI24" s="257">
        <v>2</v>
      </c>
      <c r="AJ24" s="258" t="s">
        <v>4</v>
      </c>
      <c r="AK24" s="254"/>
      <c r="AL24" s="182"/>
      <c r="AM24" s="182"/>
      <c r="AN24" s="255"/>
      <c r="AO24" s="256"/>
      <c r="AP24" s="257"/>
      <c r="AQ24" s="258"/>
      <c r="AR24" s="254"/>
      <c r="AS24" s="182"/>
      <c r="AT24" s="182"/>
      <c r="AU24" s="255"/>
      <c r="AV24" s="256"/>
      <c r="AW24" s="257"/>
      <c r="AX24" s="258"/>
      <c r="AY24" s="254"/>
      <c r="AZ24" s="182"/>
      <c r="BA24" s="182"/>
      <c r="BB24" s="255"/>
      <c r="BC24" s="256"/>
      <c r="BD24" s="257"/>
      <c r="BE24" s="258"/>
      <c r="BF24" s="254"/>
      <c r="BG24" s="182"/>
      <c r="BH24" s="182"/>
      <c r="BI24" s="255"/>
      <c r="BJ24" s="256"/>
      <c r="BK24" s="257"/>
      <c r="BL24" s="258"/>
      <c r="BM24" s="237">
        <f t="shared" si="1"/>
        <v>0</v>
      </c>
      <c r="BN24" s="259">
        <f t="shared" si="2"/>
        <v>1</v>
      </c>
      <c r="BO24" s="259">
        <f t="shared" si="3"/>
        <v>15</v>
      </c>
      <c r="BP24" s="259">
        <f t="shared" si="4"/>
        <v>0</v>
      </c>
      <c r="BQ24" s="260">
        <f t="shared" si="5"/>
        <v>0</v>
      </c>
      <c r="BR24" s="261">
        <f t="shared" si="6"/>
        <v>1.2</v>
      </c>
      <c r="BS24" s="262">
        <f t="shared" si="7"/>
        <v>0.8</v>
      </c>
    </row>
    <row r="25" spans="1:71" s="263" customFormat="1" ht="30" customHeight="1">
      <c r="A25" s="237">
        <v>13</v>
      </c>
      <c r="B25" s="173" t="s">
        <v>217</v>
      </c>
      <c r="C25" s="318" t="s">
        <v>238</v>
      </c>
      <c r="D25" s="190" t="s">
        <v>9</v>
      </c>
      <c r="E25" s="190" t="s">
        <v>10</v>
      </c>
      <c r="F25" s="190" t="s">
        <v>10</v>
      </c>
      <c r="G25" s="192" t="s">
        <v>10</v>
      </c>
      <c r="H25" s="202">
        <f t="shared" si="8"/>
        <v>30</v>
      </c>
      <c r="I25" s="203">
        <f t="shared" si="9"/>
        <v>30</v>
      </c>
      <c r="J25" s="203">
        <f t="shared" si="10"/>
        <v>0</v>
      </c>
      <c r="K25" s="203">
        <f t="shared" si="11"/>
        <v>0</v>
      </c>
      <c r="L25" s="204">
        <f t="shared" si="12"/>
        <v>0</v>
      </c>
      <c r="M25" s="202">
        <f t="shared" si="13"/>
        <v>20</v>
      </c>
      <c r="N25" s="206">
        <f t="shared" si="14"/>
        <v>2</v>
      </c>
      <c r="O25" s="264"/>
      <c r="P25" s="265"/>
      <c r="Q25" s="266"/>
      <c r="R25" s="266"/>
      <c r="S25" s="267"/>
      <c r="T25" s="268"/>
      <c r="U25" s="269"/>
      <c r="V25" s="258"/>
      <c r="W25" s="254"/>
      <c r="X25" s="182"/>
      <c r="Y25" s="182"/>
      <c r="Z25" s="255"/>
      <c r="AA25" s="256"/>
      <c r="AB25" s="257"/>
      <c r="AC25" s="258"/>
      <c r="AD25" s="254"/>
      <c r="AE25" s="182"/>
      <c r="AF25" s="182"/>
      <c r="AG25" s="255"/>
      <c r="AH25" s="256"/>
      <c r="AI25" s="257"/>
      <c r="AJ25" s="258"/>
      <c r="AK25" s="254">
        <v>30</v>
      </c>
      <c r="AL25" s="182"/>
      <c r="AM25" s="182"/>
      <c r="AN25" s="255"/>
      <c r="AO25" s="256">
        <v>20</v>
      </c>
      <c r="AP25" s="257">
        <v>2</v>
      </c>
      <c r="AQ25" s="258" t="s">
        <v>5</v>
      </c>
      <c r="AR25" s="254"/>
      <c r="AS25" s="182"/>
      <c r="AT25" s="182"/>
      <c r="AU25" s="255"/>
      <c r="AV25" s="256"/>
      <c r="AW25" s="257"/>
      <c r="AX25" s="258"/>
      <c r="AY25" s="254"/>
      <c r="AZ25" s="182"/>
      <c r="BA25" s="182"/>
      <c r="BB25" s="255"/>
      <c r="BC25" s="256"/>
      <c r="BD25" s="257"/>
      <c r="BE25" s="258"/>
      <c r="BF25" s="254"/>
      <c r="BG25" s="182"/>
      <c r="BH25" s="182"/>
      <c r="BI25" s="255"/>
      <c r="BJ25" s="256"/>
      <c r="BK25" s="257"/>
      <c r="BL25" s="258"/>
      <c r="BM25" s="237">
        <f t="shared" si="1"/>
        <v>0</v>
      </c>
      <c r="BN25" s="259">
        <f t="shared" si="2"/>
        <v>0</v>
      </c>
      <c r="BO25" s="259">
        <f t="shared" si="3"/>
        <v>0</v>
      </c>
      <c r="BP25" s="259">
        <f t="shared" si="4"/>
        <v>2</v>
      </c>
      <c r="BQ25" s="260">
        <f t="shared" si="5"/>
        <v>0</v>
      </c>
      <c r="BR25" s="261">
        <f t="shared" si="6"/>
        <v>1.2</v>
      </c>
      <c r="BS25" s="262">
        <f t="shared" si="7"/>
        <v>0.8</v>
      </c>
    </row>
    <row r="26" spans="1:71" s="263" customFormat="1" ht="31.5" customHeight="1">
      <c r="A26" s="237">
        <v>14</v>
      </c>
      <c r="B26" s="81" t="s">
        <v>218</v>
      </c>
      <c r="C26" s="83" t="s">
        <v>79</v>
      </c>
      <c r="D26" s="190" t="s">
        <v>9</v>
      </c>
      <c r="E26" s="190" t="s">
        <v>9</v>
      </c>
      <c r="F26" s="190" t="s">
        <v>10</v>
      </c>
      <c r="G26" s="192" t="s">
        <v>9</v>
      </c>
      <c r="H26" s="202">
        <f t="shared" si="8"/>
        <v>45</v>
      </c>
      <c r="I26" s="203">
        <f t="shared" si="9"/>
        <v>30</v>
      </c>
      <c r="J26" s="203">
        <f t="shared" si="10"/>
        <v>15</v>
      </c>
      <c r="K26" s="203">
        <f t="shared" si="11"/>
        <v>0</v>
      </c>
      <c r="L26" s="204">
        <f t="shared" si="12"/>
        <v>0</v>
      </c>
      <c r="M26" s="202">
        <f t="shared" si="13"/>
        <v>30</v>
      </c>
      <c r="N26" s="206">
        <f t="shared" si="14"/>
        <v>3</v>
      </c>
      <c r="O26" s="264">
        <v>1</v>
      </c>
      <c r="P26" s="265">
        <v>30</v>
      </c>
      <c r="Q26" s="266">
        <v>15</v>
      </c>
      <c r="R26" s="266"/>
      <c r="S26" s="267"/>
      <c r="T26" s="268">
        <v>30</v>
      </c>
      <c r="U26" s="269">
        <v>3</v>
      </c>
      <c r="V26" s="258" t="s">
        <v>4</v>
      </c>
      <c r="W26" s="254"/>
      <c r="X26" s="182"/>
      <c r="Y26" s="182"/>
      <c r="Z26" s="255"/>
      <c r="AA26" s="256"/>
      <c r="AB26" s="257"/>
      <c r="AC26" s="258"/>
      <c r="AD26" s="254"/>
      <c r="AE26" s="182"/>
      <c r="AF26" s="182"/>
      <c r="AG26" s="255"/>
      <c r="AH26" s="256"/>
      <c r="AI26" s="257"/>
      <c r="AJ26" s="258"/>
      <c r="AK26" s="254"/>
      <c r="AL26" s="182"/>
      <c r="AM26" s="182"/>
      <c r="AN26" s="255"/>
      <c r="AO26" s="256"/>
      <c r="AP26" s="257"/>
      <c r="AQ26" s="258"/>
      <c r="AR26" s="254"/>
      <c r="AS26" s="182"/>
      <c r="AT26" s="182"/>
      <c r="AU26" s="255"/>
      <c r="AV26" s="256"/>
      <c r="AW26" s="257"/>
      <c r="AX26" s="258"/>
      <c r="AY26" s="254"/>
      <c r="AZ26" s="182"/>
      <c r="BA26" s="182"/>
      <c r="BB26" s="255"/>
      <c r="BC26" s="256"/>
      <c r="BD26" s="257"/>
      <c r="BE26" s="258"/>
      <c r="BF26" s="254"/>
      <c r="BG26" s="182"/>
      <c r="BH26" s="182"/>
      <c r="BI26" s="255"/>
      <c r="BJ26" s="256"/>
      <c r="BK26" s="257"/>
      <c r="BL26" s="258"/>
      <c r="BM26" s="237">
        <f t="shared" si="1"/>
        <v>0</v>
      </c>
      <c r="BN26" s="259">
        <f t="shared" si="2"/>
        <v>1</v>
      </c>
      <c r="BO26" s="259">
        <f t="shared" si="3"/>
        <v>15</v>
      </c>
      <c r="BP26" s="259">
        <f t="shared" si="4"/>
        <v>3</v>
      </c>
      <c r="BQ26" s="260">
        <f t="shared" si="5"/>
        <v>3</v>
      </c>
      <c r="BR26" s="261">
        <f t="shared" si="6"/>
        <v>1.7999999999999998</v>
      </c>
      <c r="BS26" s="262">
        <f t="shared" si="7"/>
        <v>1.2000000000000002</v>
      </c>
    </row>
    <row r="27" spans="1:71" s="263" customFormat="1" ht="25.5" customHeight="1">
      <c r="A27" s="237">
        <v>15</v>
      </c>
      <c r="B27" s="83" t="s">
        <v>219</v>
      </c>
      <c r="C27" s="83" t="s">
        <v>80</v>
      </c>
      <c r="D27" s="190" t="s">
        <v>10</v>
      </c>
      <c r="E27" s="190" t="s">
        <v>10</v>
      </c>
      <c r="F27" s="190" t="s">
        <v>10</v>
      </c>
      <c r="G27" s="192" t="s">
        <v>10</v>
      </c>
      <c r="H27" s="202">
        <f t="shared" si="8"/>
        <v>30</v>
      </c>
      <c r="I27" s="203">
        <f t="shared" si="9"/>
        <v>30</v>
      </c>
      <c r="J27" s="203">
        <f t="shared" si="10"/>
        <v>0</v>
      </c>
      <c r="K27" s="203">
        <f t="shared" si="11"/>
        <v>0</v>
      </c>
      <c r="L27" s="204">
        <f t="shared" si="12"/>
        <v>0</v>
      </c>
      <c r="M27" s="202">
        <f t="shared" si="13"/>
        <v>20</v>
      </c>
      <c r="N27" s="206">
        <f t="shared" si="14"/>
        <v>2</v>
      </c>
      <c r="O27" s="264"/>
      <c r="P27" s="265"/>
      <c r="Q27" s="266"/>
      <c r="R27" s="266"/>
      <c r="S27" s="267"/>
      <c r="T27" s="268"/>
      <c r="U27" s="269"/>
      <c r="V27" s="258"/>
      <c r="W27" s="254"/>
      <c r="X27" s="182"/>
      <c r="Y27" s="182"/>
      <c r="Z27" s="255"/>
      <c r="AA27" s="256"/>
      <c r="AB27" s="257"/>
      <c r="AC27" s="258"/>
      <c r="AD27" s="254"/>
      <c r="AE27" s="182"/>
      <c r="AF27" s="182"/>
      <c r="AG27" s="255"/>
      <c r="AH27" s="256"/>
      <c r="AI27" s="257"/>
      <c r="AJ27" s="258"/>
      <c r="AK27" s="254"/>
      <c r="AL27" s="182"/>
      <c r="AM27" s="182"/>
      <c r="AN27" s="255"/>
      <c r="AO27" s="256"/>
      <c r="AP27" s="257"/>
      <c r="AQ27" s="258"/>
      <c r="AR27" s="254"/>
      <c r="AS27" s="182"/>
      <c r="AT27" s="182"/>
      <c r="AU27" s="255"/>
      <c r="AV27" s="256"/>
      <c r="AW27" s="257"/>
      <c r="AX27" s="258"/>
      <c r="AY27" s="254">
        <v>30</v>
      </c>
      <c r="AZ27" s="182"/>
      <c r="BA27" s="182"/>
      <c r="BB27" s="255"/>
      <c r="BC27" s="256">
        <v>20</v>
      </c>
      <c r="BD27" s="257">
        <v>2</v>
      </c>
      <c r="BE27" s="258" t="s">
        <v>5</v>
      </c>
      <c r="BF27" s="254"/>
      <c r="BG27" s="182"/>
      <c r="BH27" s="182"/>
      <c r="BI27" s="255"/>
      <c r="BJ27" s="256"/>
      <c r="BK27" s="257"/>
      <c r="BL27" s="258"/>
      <c r="BM27" s="237">
        <f t="shared" si="1"/>
        <v>0</v>
      </c>
      <c r="BN27" s="259">
        <f t="shared" si="2"/>
        <v>0</v>
      </c>
      <c r="BO27" s="259">
        <f t="shared" si="3"/>
        <v>0</v>
      </c>
      <c r="BP27" s="259">
        <f t="shared" si="4"/>
        <v>0</v>
      </c>
      <c r="BQ27" s="260">
        <f t="shared" si="5"/>
        <v>0</v>
      </c>
      <c r="BR27" s="261">
        <f t="shared" si="6"/>
        <v>1.2</v>
      </c>
      <c r="BS27" s="262">
        <f t="shared" si="7"/>
        <v>0.8</v>
      </c>
    </row>
    <row r="28" spans="1:71" s="263" customFormat="1" ht="25.5" customHeight="1">
      <c r="A28" s="237">
        <v>16</v>
      </c>
      <c r="B28" s="83" t="s">
        <v>81</v>
      </c>
      <c r="C28" s="83" t="s">
        <v>82</v>
      </c>
      <c r="D28" s="190" t="s">
        <v>10</v>
      </c>
      <c r="E28" s="190" t="s">
        <v>10</v>
      </c>
      <c r="F28" s="190" t="s">
        <v>10</v>
      </c>
      <c r="G28" s="192" t="s">
        <v>9</v>
      </c>
      <c r="H28" s="202">
        <f t="shared" si="8"/>
        <v>30</v>
      </c>
      <c r="I28" s="203">
        <f t="shared" si="9"/>
        <v>15</v>
      </c>
      <c r="J28" s="203">
        <f t="shared" si="10"/>
        <v>15</v>
      </c>
      <c r="K28" s="203">
        <f t="shared" si="11"/>
        <v>0</v>
      </c>
      <c r="L28" s="204">
        <f t="shared" si="12"/>
        <v>0</v>
      </c>
      <c r="M28" s="202">
        <f t="shared" si="13"/>
        <v>20</v>
      </c>
      <c r="N28" s="206">
        <f t="shared" si="14"/>
        <v>2</v>
      </c>
      <c r="O28" s="264">
        <v>1</v>
      </c>
      <c r="P28" s="265">
        <v>15</v>
      </c>
      <c r="Q28" s="266">
        <v>15</v>
      </c>
      <c r="R28" s="266"/>
      <c r="S28" s="267"/>
      <c r="T28" s="268">
        <v>20</v>
      </c>
      <c r="U28" s="269">
        <v>2</v>
      </c>
      <c r="V28" s="258" t="s">
        <v>4</v>
      </c>
      <c r="W28" s="254"/>
      <c r="X28" s="182"/>
      <c r="Y28" s="182"/>
      <c r="Z28" s="255"/>
      <c r="AA28" s="256"/>
      <c r="AB28" s="257"/>
      <c r="AC28" s="258"/>
      <c r="AD28" s="254"/>
      <c r="AE28" s="182"/>
      <c r="AF28" s="182"/>
      <c r="AG28" s="255"/>
      <c r="AH28" s="256"/>
      <c r="AI28" s="257"/>
      <c r="AJ28" s="258"/>
      <c r="AK28" s="254"/>
      <c r="AL28" s="182"/>
      <c r="AM28" s="182"/>
      <c r="AN28" s="255"/>
      <c r="AO28" s="256"/>
      <c r="AP28" s="257"/>
      <c r="AQ28" s="258"/>
      <c r="AR28" s="254"/>
      <c r="AS28" s="182"/>
      <c r="AT28" s="182"/>
      <c r="AU28" s="255"/>
      <c r="AV28" s="256"/>
      <c r="AW28" s="257"/>
      <c r="AX28" s="258"/>
      <c r="AY28" s="254"/>
      <c r="AZ28" s="182"/>
      <c r="BA28" s="182"/>
      <c r="BB28" s="255"/>
      <c r="BC28" s="256"/>
      <c r="BD28" s="257"/>
      <c r="BE28" s="258"/>
      <c r="BF28" s="254"/>
      <c r="BG28" s="182"/>
      <c r="BH28" s="182"/>
      <c r="BI28" s="255"/>
      <c r="BJ28" s="256"/>
      <c r="BK28" s="257"/>
      <c r="BL28" s="258"/>
      <c r="BM28" s="237">
        <f t="shared" si="1"/>
        <v>0</v>
      </c>
      <c r="BN28" s="259">
        <f t="shared" si="2"/>
        <v>1</v>
      </c>
      <c r="BO28" s="259">
        <f t="shared" si="3"/>
        <v>15</v>
      </c>
      <c r="BP28" s="259">
        <f t="shared" si="4"/>
        <v>0</v>
      </c>
      <c r="BQ28" s="260">
        <f t="shared" si="5"/>
        <v>0</v>
      </c>
      <c r="BR28" s="261">
        <f t="shared" si="6"/>
        <v>1.2</v>
      </c>
      <c r="BS28" s="262">
        <f t="shared" si="7"/>
        <v>0.8</v>
      </c>
    </row>
    <row r="29" spans="1:71" s="263" customFormat="1" ht="25.5" customHeight="1">
      <c r="A29" s="237">
        <v>17</v>
      </c>
      <c r="B29" s="83" t="s">
        <v>83</v>
      </c>
      <c r="C29" s="83" t="s">
        <v>84</v>
      </c>
      <c r="D29" s="190" t="s">
        <v>10</v>
      </c>
      <c r="E29" s="190" t="s">
        <v>10</v>
      </c>
      <c r="F29" s="190" t="s">
        <v>10</v>
      </c>
      <c r="G29" s="192" t="s">
        <v>10</v>
      </c>
      <c r="H29" s="202">
        <f t="shared" si="8"/>
        <v>30</v>
      </c>
      <c r="I29" s="203">
        <f t="shared" si="9"/>
        <v>30</v>
      </c>
      <c r="J29" s="203">
        <f t="shared" si="10"/>
        <v>0</v>
      </c>
      <c r="K29" s="203">
        <f t="shared" si="11"/>
        <v>0</v>
      </c>
      <c r="L29" s="204">
        <f t="shared" si="12"/>
        <v>0</v>
      </c>
      <c r="M29" s="202">
        <f t="shared" si="13"/>
        <v>20</v>
      </c>
      <c r="N29" s="206">
        <f t="shared" si="14"/>
        <v>2</v>
      </c>
      <c r="O29" s="271"/>
      <c r="P29" s="265">
        <v>30</v>
      </c>
      <c r="Q29" s="266"/>
      <c r="R29" s="266"/>
      <c r="S29" s="267"/>
      <c r="T29" s="268">
        <v>20</v>
      </c>
      <c r="U29" s="269">
        <v>2</v>
      </c>
      <c r="V29" s="258" t="s">
        <v>4</v>
      </c>
      <c r="W29" s="254"/>
      <c r="X29" s="182"/>
      <c r="Y29" s="182"/>
      <c r="Z29" s="255"/>
      <c r="AA29" s="256"/>
      <c r="AB29" s="257"/>
      <c r="AC29" s="258"/>
      <c r="AD29" s="254"/>
      <c r="AE29" s="182"/>
      <c r="AF29" s="182"/>
      <c r="AG29" s="255"/>
      <c r="AH29" s="256"/>
      <c r="AI29" s="257"/>
      <c r="AJ29" s="258"/>
      <c r="AK29" s="254"/>
      <c r="AL29" s="182"/>
      <c r="AM29" s="182"/>
      <c r="AN29" s="255"/>
      <c r="AO29" s="256"/>
      <c r="AP29" s="257"/>
      <c r="AQ29" s="258"/>
      <c r="AR29" s="254"/>
      <c r="AS29" s="182"/>
      <c r="AT29" s="182"/>
      <c r="AU29" s="255"/>
      <c r="AV29" s="256"/>
      <c r="AW29" s="257"/>
      <c r="AX29" s="258"/>
      <c r="AY29" s="254"/>
      <c r="AZ29" s="182"/>
      <c r="BA29" s="182"/>
      <c r="BB29" s="255"/>
      <c r="BC29" s="256"/>
      <c r="BD29" s="257"/>
      <c r="BE29" s="258"/>
      <c r="BF29" s="254"/>
      <c r="BG29" s="182"/>
      <c r="BH29" s="182"/>
      <c r="BI29" s="255"/>
      <c r="BJ29" s="256"/>
      <c r="BK29" s="257"/>
      <c r="BL29" s="258"/>
      <c r="BM29" s="237">
        <f t="shared" si="1"/>
        <v>0</v>
      </c>
      <c r="BN29" s="259">
        <f t="shared" si="2"/>
        <v>0</v>
      </c>
      <c r="BO29" s="259">
        <f t="shared" si="3"/>
        <v>0</v>
      </c>
      <c r="BP29" s="259">
        <f t="shared" si="4"/>
        <v>0</v>
      </c>
      <c r="BQ29" s="260">
        <f t="shared" si="5"/>
        <v>0</v>
      </c>
      <c r="BR29" s="261">
        <f t="shared" si="6"/>
        <v>1.2</v>
      </c>
      <c r="BS29" s="262">
        <f t="shared" si="7"/>
        <v>0.8</v>
      </c>
    </row>
    <row r="30" spans="1:71" s="263" customFormat="1" ht="25.5" customHeight="1">
      <c r="A30" s="237">
        <v>18</v>
      </c>
      <c r="B30" s="83" t="s">
        <v>221</v>
      </c>
      <c r="C30" s="83" t="s">
        <v>85</v>
      </c>
      <c r="D30" s="190" t="s">
        <v>10</v>
      </c>
      <c r="E30" s="190" t="s">
        <v>10</v>
      </c>
      <c r="F30" s="190" t="s">
        <v>10</v>
      </c>
      <c r="G30" s="192" t="s">
        <v>9</v>
      </c>
      <c r="H30" s="202">
        <f t="shared" si="8"/>
        <v>30</v>
      </c>
      <c r="I30" s="203">
        <f t="shared" si="9"/>
        <v>15</v>
      </c>
      <c r="J30" s="203">
        <f t="shared" si="10"/>
        <v>15</v>
      </c>
      <c r="K30" s="203">
        <f t="shared" si="11"/>
        <v>0</v>
      </c>
      <c r="L30" s="204">
        <f t="shared" si="12"/>
        <v>0</v>
      </c>
      <c r="M30" s="202">
        <f t="shared" si="13"/>
        <v>20</v>
      </c>
      <c r="N30" s="206">
        <f t="shared" si="14"/>
        <v>2</v>
      </c>
      <c r="O30" s="264">
        <v>1</v>
      </c>
      <c r="P30" s="265"/>
      <c r="Q30" s="266"/>
      <c r="R30" s="266"/>
      <c r="S30" s="267"/>
      <c r="T30" s="268"/>
      <c r="U30" s="269"/>
      <c r="V30" s="258"/>
      <c r="W30" s="254"/>
      <c r="X30" s="182"/>
      <c r="Y30" s="182"/>
      <c r="Z30" s="255"/>
      <c r="AA30" s="256"/>
      <c r="AB30" s="257"/>
      <c r="AC30" s="258"/>
      <c r="AD30" s="254"/>
      <c r="AE30" s="182"/>
      <c r="AF30" s="182"/>
      <c r="AG30" s="255"/>
      <c r="AH30" s="256"/>
      <c r="AI30" s="257"/>
      <c r="AJ30" s="258"/>
      <c r="AK30" s="254"/>
      <c r="AL30" s="182"/>
      <c r="AM30" s="182"/>
      <c r="AN30" s="255"/>
      <c r="AO30" s="256"/>
      <c r="AP30" s="257"/>
      <c r="AQ30" s="258"/>
      <c r="AR30" s="254">
        <v>15</v>
      </c>
      <c r="AS30" s="182">
        <v>15</v>
      </c>
      <c r="AT30" s="182"/>
      <c r="AU30" s="255"/>
      <c r="AV30" s="256">
        <v>20</v>
      </c>
      <c r="AW30" s="257">
        <v>2</v>
      </c>
      <c r="AX30" s="258" t="s">
        <v>4</v>
      </c>
      <c r="AY30" s="254"/>
      <c r="AZ30" s="182"/>
      <c r="BA30" s="182"/>
      <c r="BB30" s="255"/>
      <c r="BC30" s="256"/>
      <c r="BD30" s="257"/>
      <c r="BE30" s="258"/>
      <c r="BF30" s="254"/>
      <c r="BG30" s="182"/>
      <c r="BH30" s="182"/>
      <c r="BI30" s="255"/>
      <c r="BJ30" s="256"/>
      <c r="BK30" s="257"/>
      <c r="BL30" s="258"/>
      <c r="BM30" s="237">
        <f t="shared" si="1"/>
        <v>0</v>
      </c>
      <c r="BN30" s="259">
        <f t="shared" si="2"/>
        <v>1</v>
      </c>
      <c r="BO30" s="259">
        <f t="shared" si="3"/>
        <v>15</v>
      </c>
      <c r="BP30" s="259">
        <f t="shared" si="4"/>
        <v>0</v>
      </c>
      <c r="BQ30" s="260">
        <f t="shared" si="5"/>
        <v>0</v>
      </c>
      <c r="BR30" s="261">
        <f t="shared" si="6"/>
        <v>1.2</v>
      </c>
      <c r="BS30" s="262">
        <f t="shared" si="7"/>
        <v>0.8</v>
      </c>
    </row>
    <row r="31" spans="1:71" s="263" customFormat="1" ht="25.5" customHeight="1">
      <c r="A31" s="237">
        <v>19</v>
      </c>
      <c r="B31" s="83" t="s">
        <v>222</v>
      </c>
      <c r="C31" s="83" t="s">
        <v>86</v>
      </c>
      <c r="D31" s="190" t="s">
        <v>10</v>
      </c>
      <c r="E31" s="190" t="s">
        <v>10</v>
      </c>
      <c r="F31" s="190" t="s">
        <v>10</v>
      </c>
      <c r="G31" s="192" t="s">
        <v>9</v>
      </c>
      <c r="H31" s="202">
        <f t="shared" si="8"/>
        <v>15</v>
      </c>
      <c r="I31" s="203">
        <f t="shared" si="9"/>
        <v>0</v>
      </c>
      <c r="J31" s="203">
        <f t="shared" si="10"/>
        <v>15</v>
      </c>
      <c r="K31" s="203">
        <f t="shared" si="11"/>
        <v>0</v>
      </c>
      <c r="L31" s="204">
        <f t="shared" si="12"/>
        <v>0</v>
      </c>
      <c r="M31" s="202">
        <f t="shared" si="13"/>
        <v>10</v>
      </c>
      <c r="N31" s="206">
        <f t="shared" si="14"/>
        <v>1</v>
      </c>
      <c r="O31" s="264">
        <v>1</v>
      </c>
      <c r="P31" s="265"/>
      <c r="Q31" s="266"/>
      <c r="R31" s="266"/>
      <c r="S31" s="267"/>
      <c r="T31" s="268"/>
      <c r="U31" s="269"/>
      <c r="V31" s="258"/>
      <c r="W31" s="254"/>
      <c r="X31" s="182"/>
      <c r="Y31" s="182"/>
      <c r="Z31" s="255"/>
      <c r="AA31" s="256"/>
      <c r="AB31" s="257"/>
      <c r="AC31" s="258"/>
      <c r="AD31" s="254"/>
      <c r="AE31" s="182"/>
      <c r="AF31" s="182"/>
      <c r="AG31" s="255"/>
      <c r="AH31" s="256"/>
      <c r="AI31" s="257"/>
      <c r="AJ31" s="258"/>
      <c r="AK31" s="254"/>
      <c r="AL31" s="182">
        <v>15</v>
      </c>
      <c r="AM31" s="182"/>
      <c r="AN31" s="255"/>
      <c r="AO31" s="256">
        <v>10</v>
      </c>
      <c r="AP31" s="270">
        <v>1</v>
      </c>
      <c r="AQ31" s="258" t="s">
        <v>5</v>
      </c>
      <c r="AR31" s="254"/>
      <c r="AS31" s="182"/>
      <c r="AT31" s="182"/>
      <c r="AU31" s="255"/>
      <c r="AV31" s="256"/>
      <c r="AW31" s="257"/>
      <c r="AX31" s="258"/>
      <c r="AY31" s="254"/>
      <c r="AZ31" s="182"/>
      <c r="BA31" s="182"/>
      <c r="BB31" s="255"/>
      <c r="BC31" s="256"/>
      <c r="BD31" s="257"/>
      <c r="BE31" s="258"/>
      <c r="BF31" s="254"/>
      <c r="BG31" s="182"/>
      <c r="BH31" s="182"/>
      <c r="BI31" s="255"/>
      <c r="BJ31" s="256"/>
      <c r="BK31" s="257"/>
      <c r="BL31" s="258"/>
      <c r="BM31" s="237">
        <f t="shared" si="1"/>
        <v>0</v>
      </c>
      <c r="BN31" s="259">
        <f t="shared" si="2"/>
        <v>1</v>
      </c>
      <c r="BO31" s="259">
        <f t="shared" si="3"/>
        <v>15</v>
      </c>
      <c r="BP31" s="259">
        <f t="shared" si="4"/>
        <v>0</v>
      </c>
      <c r="BQ31" s="260">
        <f t="shared" si="5"/>
        <v>0</v>
      </c>
      <c r="BR31" s="261">
        <f t="shared" si="6"/>
        <v>0.6</v>
      </c>
      <c r="BS31" s="262">
        <f t="shared" si="7"/>
        <v>0.4</v>
      </c>
    </row>
    <row r="32" spans="1:71" s="263" customFormat="1" ht="25.5" customHeight="1">
      <c r="A32" s="237">
        <v>20</v>
      </c>
      <c r="B32" s="83" t="s">
        <v>223</v>
      </c>
      <c r="C32" s="83" t="s">
        <v>87</v>
      </c>
      <c r="D32" s="190" t="s">
        <v>9</v>
      </c>
      <c r="E32" s="190" t="s">
        <v>9</v>
      </c>
      <c r="F32" s="190" t="s">
        <v>10</v>
      </c>
      <c r="G32" s="192" t="s">
        <v>9</v>
      </c>
      <c r="H32" s="202">
        <f t="shared" si="8"/>
        <v>60</v>
      </c>
      <c r="I32" s="203">
        <f t="shared" si="9"/>
        <v>30</v>
      </c>
      <c r="J32" s="203">
        <f t="shared" si="10"/>
        <v>30</v>
      </c>
      <c r="K32" s="203">
        <f t="shared" si="11"/>
        <v>0</v>
      </c>
      <c r="L32" s="204">
        <f t="shared" si="12"/>
        <v>0</v>
      </c>
      <c r="M32" s="202">
        <f t="shared" si="13"/>
        <v>30</v>
      </c>
      <c r="N32" s="206">
        <f t="shared" si="14"/>
        <v>4</v>
      </c>
      <c r="O32" s="264">
        <v>2</v>
      </c>
      <c r="P32" s="265"/>
      <c r="Q32" s="266"/>
      <c r="R32" s="266"/>
      <c r="S32" s="267"/>
      <c r="T32" s="268"/>
      <c r="U32" s="269"/>
      <c r="V32" s="258"/>
      <c r="W32" s="254"/>
      <c r="X32" s="182"/>
      <c r="Y32" s="182"/>
      <c r="Z32" s="255"/>
      <c r="AA32" s="256"/>
      <c r="AB32" s="257"/>
      <c r="AC32" s="258"/>
      <c r="AD32" s="254"/>
      <c r="AE32" s="182"/>
      <c r="AF32" s="182"/>
      <c r="AG32" s="255"/>
      <c r="AH32" s="256"/>
      <c r="AI32" s="257"/>
      <c r="AJ32" s="258"/>
      <c r="AK32" s="254">
        <v>30</v>
      </c>
      <c r="AL32" s="182">
        <v>30</v>
      </c>
      <c r="AM32" s="182"/>
      <c r="AN32" s="255"/>
      <c r="AO32" s="256">
        <v>30</v>
      </c>
      <c r="AP32" s="257">
        <v>4</v>
      </c>
      <c r="AQ32" s="258" t="s">
        <v>4</v>
      </c>
      <c r="AR32" s="254"/>
      <c r="AS32" s="182"/>
      <c r="AT32" s="182"/>
      <c r="AU32" s="255"/>
      <c r="AV32" s="256"/>
      <c r="AW32" s="257"/>
      <c r="AX32" s="258"/>
      <c r="AY32" s="254"/>
      <c r="AZ32" s="182"/>
      <c r="BA32" s="182"/>
      <c r="BB32" s="255"/>
      <c r="BC32" s="256"/>
      <c r="BD32" s="257"/>
      <c r="BE32" s="258"/>
      <c r="BF32" s="254"/>
      <c r="BG32" s="182"/>
      <c r="BH32" s="182"/>
      <c r="BI32" s="255"/>
      <c r="BJ32" s="256"/>
      <c r="BK32" s="257"/>
      <c r="BL32" s="258"/>
      <c r="BM32" s="237">
        <f t="shared" si="1"/>
        <v>0</v>
      </c>
      <c r="BN32" s="259">
        <f t="shared" si="2"/>
        <v>2</v>
      </c>
      <c r="BO32" s="259">
        <f t="shared" si="3"/>
        <v>30</v>
      </c>
      <c r="BP32" s="259">
        <f t="shared" si="4"/>
        <v>4</v>
      </c>
      <c r="BQ32" s="260">
        <f t="shared" si="5"/>
        <v>4</v>
      </c>
      <c r="BR32" s="261">
        <f t="shared" si="6"/>
        <v>2.6666666666666665</v>
      </c>
      <c r="BS32" s="262">
        <f t="shared" si="7"/>
        <v>1.3333333333333333</v>
      </c>
    </row>
    <row r="33" spans="1:71" s="263" customFormat="1" ht="25.5" customHeight="1">
      <c r="A33" s="237">
        <v>21</v>
      </c>
      <c r="B33" s="83" t="s">
        <v>224</v>
      </c>
      <c r="C33" s="83" t="s">
        <v>88</v>
      </c>
      <c r="D33" s="190" t="s">
        <v>10</v>
      </c>
      <c r="E33" s="190" t="s">
        <v>10</v>
      </c>
      <c r="F33" s="190" t="s">
        <v>10</v>
      </c>
      <c r="G33" s="192" t="s">
        <v>9</v>
      </c>
      <c r="H33" s="202">
        <f t="shared" si="8"/>
        <v>60</v>
      </c>
      <c r="I33" s="203">
        <f t="shared" si="9"/>
        <v>0</v>
      </c>
      <c r="J33" s="203">
        <f t="shared" si="10"/>
        <v>60</v>
      </c>
      <c r="K33" s="203">
        <f t="shared" si="11"/>
        <v>0</v>
      </c>
      <c r="L33" s="204">
        <f t="shared" si="12"/>
        <v>0</v>
      </c>
      <c r="M33" s="202">
        <f t="shared" si="13"/>
        <v>40</v>
      </c>
      <c r="N33" s="206">
        <f t="shared" si="14"/>
        <v>4</v>
      </c>
      <c r="O33" s="264">
        <v>4</v>
      </c>
      <c r="P33" s="265"/>
      <c r="Q33" s="266">
        <v>30</v>
      </c>
      <c r="R33" s="266"/>
      <c r="S33" s="267"/>
      <c r="T33" s="268">
        <v>20</v>
      </c>
      <c r="U33" s="269">
        <v>2</v>
      </c>
      <c r="V33" s="258" t="s">
        <v>5</v>
      </c>
      <c r="W33" s="254"/>
      <c r="X33" s="182">
        <v>30</v>
      </c>
      <c r="Y33" s="182"/>
      <c r="Z33" s="255"/>
      <c r="AA33" s="256">
        <v>20</v>
      </c>
      <c r="AB33" s="257">
        <v>2</v>
      </c>
      <c r="AC33" s="258" t="s">
        <v>4</v>
      </c>
      <c r="AD33" s="254"/>
      <c r="AE33" s="182"/>
      <c r="AF33" s="182"/>
      <c r="AG33" s="255"/>
      <c r="AH33" s="256"/>
      <c r="AI33" s="257"/>
      <c r="AJ33" s="258"/>
      <c r="AK33" s="254"/>
      <c r="AL33" s="182"/>
      <c r="AM33" s="182"/>
      <c r="AN33" s="255"/>
      <c r="AO33" s="256"/>
      <c r="AP33" s="257"/>
      <c r="AQ33" s="258"/>
      <c r="AR33" s="254"/>
      <c r="AS33" s="182"/>
      <c r="AT33" s="182"/>
      <c r="AU33" s="255"/>
      <c r="AV33" s="256"/>
      <c r="AW33" s="257"/>
      <c r="AX33" s="258"/>
      <c r="AY33" s="254"/>
      <c r="AZ33" s="182"/>
      <c r="BA33" s="182"/>
      <c r="BB33" s="255"/>
      <c r="BC33" s="256"/>
      <c r="BD33" s="257"/>
      <c r="BE33" s="258"/>
      <c r="BF33" s="254"/>
      <c r="BG33" s="182"/>
      <c r="BH33" s="182"/>
      <c r="BI33" s="255"/>
      <c r="BJ33" s="256"/>
      <c r="BK33" s="257"/>
      <c r="BL33" s="258"/>
      <c r="BM33" s="237">
        <f t="shared" si="1"/>
        <v>0</v>
      </c>
      <c r="BN33" s="259">
        <f t="shared" si="2"/>
        <v>4</v>
      </c>
      <c r="BO33" s="259">
        <f t="shared" si="3"/>
        <v>60</v>
      </c>
      <c r="BP33" s="259">
        <f t="shared" si="4"/>
        <v>0</v>
      </c>
      <c r="BQ33" s="260">
        <f t="shared" si="5"/>
        <v>0</v>
      </c>
      <c r="BR33" s="261">
        <f t="shared" si="6"/>
        <v>2.4</v>
      </c>
      <c r="BS33" s="262">
        <f t="shared" si="7"/>
        <v>1.6</v>
      </c>
    </row>
    <row r="34" spans="1:71" s="263" customFormat="1" ht="25.5" customHeight="1">
      <c r="A34" s="237">
        <v>22</v>
      </c>
      <c r="B34" s="83" t="s">
        <v>225</v>
      </c>
      <c r="C34" s="83" t="s">
        <v>89</v>
      </c>
      <c r="D34" s="190" t="s">
        <v>10</v>
      </c>
      <c r="E34" s="190" t="s">
        <v>10</v>
      </c>
      <c r="F34" s="190" t="s">
        <v>10</v>
      </c>
      <c r="G34" s="192" t="s">
        <v>9</v>
      </c>
      <c r="H34" s="202">
        <f t="shared" si="8"/>
        <v>30</v>
      </c>
      <c r="I34" s="203">
        <f t="shared" si="9"/>
        <v>0</v>
      </c>
      <c r="J34" s="203">
        <f t="shared" si="10"/>
        <v>30</v>
      </c>
      <c r="K34" s="203">
        <f t="shared" si="11"/>
        <v>0</v>
      </c>
      <c r="L34" s="204">
        <f t="shared" si="12"/>
        <v>0</v>
      </c>
      <c r="M34" s="202">
        <f t="shared" si="13"/>
        <v>20</v>
      </c>
      <c r="N34" s="206">
        <f t="shared" si="14"/>
        <v>2</v>
      </c>
      <c r="O34" s="264">
        <v>2</v>
      </c>
      <c r="P34" s="265"/>
      <c r="Q34" s="266">
        <v>30</v>
      </c>
      <c r="R34" s="266"/>
      <c r="S34" s="267"/>
      <c r="T34" s="268">
        <v>20</v>
      </c>
      <c r="U34" s="269">
        <v>2</v>
      </c>
      <c r="V34" s="258" t="s">
        <v>4</v>
      </c>
      <c r="W34" s="254"/>
      <c r="X34" s="182"/>
      <c r="Y34" s="182"/>
      <c r="Z34" s="255"/>
      <c r="AA34" s="256"/>
      <c r="AB34" s="257"/>
      <c r="AC34" s="258"/>
      <c r="AD34" s="254"/>
      <c r="AE34" s="182"/>
      <c r="AF34" s="182"/>
      <c r="AG34" s="255"/>
      <c r="AH34" s="256"/>
      <c r="AI34" s="257"/>
      <c r="AJ34" s="258"/>
      <c r="AK34" s="254"/>
      <c r="AL34" s="182"/>
      <c r="AM34" s="182"/>
      <c r="AN34" s="255"/>
      <c r="AO34" s="256"/>
      <c r="AP34" s="257"/>
      <c r="AQ34" s="258"/>
      <c r="AR34" s="254"/>
      <c r="AS34" s="182"/>
      <c r="AT34" s="182"/>
      <c r="AU34" s="255"/>
      <c r="AV34" s="256"/>
      <c r="AW34" s="257"/>
      <c r="AX34" s="258"/>
      <c r="AY34" s="254"/>
      <c r="AZ34" s="182"/>
      <c r="BA34" s="182"/>
      <c r="BB34" s="255"/>
      <c r="BC34" s="256"/>
      <c r="BD34" s="257"/>
      <c r="BE34" s="258"/>
      <c r="BF34" s="254"/>
      <c r="BG34" s="182"/>
      <c r="BH34" s="182"/>
      <c r="BI34" s="255"/>
      <c r="BJ34" s="256"/>
      <c r="BK34" s="257"/>
      <c r="BL34" s="258"/>
      <c r="BM34" s="237">
        <f t="shared" si="1"/>
        <v>0</v>
      </c>
      <c r="BN34" s="259">
        <f t="shared" si="2"/>
        <v>2</v>
      </c>
      <c r="BO34" s="259">
        <f t="shared" si="3"/>
        <v>30</v>
      </c>
      <c r="BP34" s="259">
        <f t="shared" si="4"/>
        <v>0</v>
      </c>
      <c r="BQ34" s="260">
        <f t="shared" si="5"/>
        <v>0</v>
      </c>
      <c r="BR34" s="261">
        <f t="shared" si="6"/>
        <v>1.2</v>
      </c>
      <c r="BS34" s="262">
        <f t="shared" si="7"/>
        <v>0.8</v>
      </c>
    </row>
    <row r="35" spans="1:71" s="263" customFormat="1" ht="25.5" customHeight="1">
      <c r="A35" s="237">
        <v>23</v>
      </c>
      <c r="B35" s="83" t="s">
        <v>226</v>
      </c>
      <c r="C35" s="83" t="s">
        <v>90</v>
      </c>
      <c r="D35" s="190" t="s">
        <v>10</v>
      </c>
      <c r="E35" s="190" t="s">
        <v>10</v>
      </c>
      <c r="F35" s="190" t="s">
        <v>10</v>
      </c>
      <c r="G35" s="192" t="s">
        <v>9</v>
      </c>
      <c r="H35" s="202">
        <f t="shared" si="8"/>
        <v>30</v>
      </c>
      <c r="I35" s="203">
        <f t="shared" si="9"/>
        <v>0</v>
      </c>
      <c r="J35" s="203">
        <f t="shared" si="10"/>
        <v>30</v>
      </c>
      <c r="K35" s="203">
        <f t="shared" si="11"/>
        <v>0</v>
      </c>
      <c r="L35" s="204">
        <f t="shared" si="12"/>
        <v>0</v>
      </c>
      <c r="M35" s="202">
        <f t="shared" si="13"/>
        <v>20</v>
      </c>
      <c r="N35" s="206">
        <f t="shared" si="14"/>
        <v>2</v>
      </c>
      <c r="O35" s="264">
        <v>2</v>
      </c>
      <c r="P35" s="265"/>
      <c r="Q35" s="266"/>
      <c r="R35" s="266"/>
      <c r="S35" s="267"/>
      <c r="T35" s="268"/>
      <c r="U35" s="269"/>
      <c r="V35" s="258"/>
      <c r="W35" s="254"/>
      <c r="X35" s="182">
        <v>30</v>
      </c>
      <c r="Y35" s="182"/>
      <c r="Z35" s="255"/>
      <c r="AA35" s="256">
        <v>20</v>
      </c>
      <c r="AB35" s="257">
        <v>2</v>
      </c>
      <c r="AC35" s="258" t="s">
        <v>4</v>
      </c>
      <c r="AD35" s="254"/>
      <c r="AE35" s="182"/>
      <c r="AF35" s="182"/>
      <c r="AG35" s="255"/>
      <c r="AH35" s="256"/>
      <c r="AI35" s="257"/>
      <c r="AJ35" s="258"/>
      <c r="AK35" s="254"/>
      <c r="AL35" s="182"/>
      <c r="AM35" s="182"/>
      <c r="AN35" s="255"/>
      <c r="AO35" s="256"/>
      <c r="AP35" s="257"/>
      <c r="AQ35" s="258"/>
      <c r="AR35" s="254"/>
      <c r="AS35" s="182"/>
      <c r="AT35" s="182"/>
      <c r="AU35" s="255"/>
      <c r="AV35" s="256"/>
      <c r="AW35" s="257"/>
      <c r="AX35" s="258"/>
      <c r="AY35" s="254"/>
      <c r="AZ35" s="182"/>
      <c r="BA35" s="182"/>
      <c r="BB35" s="255"/>
      <c r="BC35" s="256"/>
      <c r="BD35" s="257"/>
      <c r="BE35" s="258"/>
      <c r="BF35" s="254"/>
      <c r="BG35" s="182"/>
      <c r="BH35" s="182"/>
      <c r="BI35" s="255"/>
      <c r="BJ35" s="256"/>
      <c r="BK35" s="257"/>
      <c r="BL35" s="258"/>
      <c r="BM35" s="237">
        <f t="shared" si="1"/>
        <v>0</v>
      </c>
      <c r="BN35" s="259">
        <f t="shared" si="2"/>
        <v>2</v>
      </c>
      <c r="BO35" s="259">
        <f t="shared" si="3"/>
        <v>30</v>
      </c>
      <c r="BP35" s="259">
        <f t="shared" si="4"/>
        <v>0</v>
      </c>
      <c r="BQ35" s="260">
        <f t="shared" si="5"/>
        <v>0</v>
      </c>
      <c r="BR35" s="261">
        <f t="shared" si="6"/>
        <v>1.2</v>
      </c>
      <c r="BS35" s="262">
        <f t="shared" si="7"/>
        <v>0.8</v>
      </c>
    </row>
    <row r="36" spans="1:71" s="263" customFormat="1" ht="25.5" customHeight="1">
      <c r="A36" s="237">
        <v>24</v>
      </c>
      <c r="B36" s="83" t="s">
        <v>227</v>
      </c>
      <c r="C36" s="83" t="s">
        <v>91</v>
      </c>
      <c r="D36" s="190" t="s">
        <v>10</v>
      </c>
      <c r="E36" s="190" t="s">
        <v>10</v>
      </c>
      <c r="F36" s="190" t="s">
        <v>10</v>
      </c>
      <c r="G36" s="192" t="s">
        <v>9</v>
      </c>
      <c r="H36" s="202">
        <f t="shared" si="8"/>
        <v>30</v>
      </c>
      <c r="I36" s="203">
        <f t="shared" si="9"/>
        <v>0</v>
      </c>
      <c r="J36" s="203">
        <f t="shared" si="10"/>
        <v>30</v>
      </c>
      <c r="K36" s="203">
        <f t="shared" si="11"/>
        <v>0</v>
      </c>
      <c r="L36" s="204">
        <f t="shared" si="12"/>
        <v>0</v>
      </c>
      <c r="M36" s="202">
        <f t="shared" si="13"/>
        <v>20</v>
      </c>
      <c r="N36" s="206">
        <f t="shared" si="14"/>
        <v>2</v>
      </c>
      <c r="O36" s="264">
        <v>2</v>
      </c>
      <c r="P36" s="265"/>
      <c r="Q36" s="266"/>
      <c r="R36" s="266"/>
      <c r="S36" s="267"/>
      <c r="T36" s="268"/>
      <c r="U36" s="269"/>
      <c r="V36" s="258"/>
      <c r="W36" s="254"/>
      <c r="X36" s="182"/>
      <c r="Y36" s="182"/>
      <c r="Z36" s="255"/>
      <c r="AA36" s="256"/>
      <c r="AB36" s="257"/>
      <c r="AC36" s="258"/>
      <c r="AD36" s="254"/>
      <c r="AE36" s="182">
        <v>30</v>
      </c>
      <c r="AF36" s="182"/>
      <c r="AG36" s="255"/>
      <c r="AH36" s="256">
        <v>20</v>
      </c>
      <c r="AI36" s="257">
        <v>2</v>
      </c>
      <c r="AJ36" s="258" t="s">
        <v>4</v>
      </c>
      <c r="AK36" s="254"/>
      <c r="AL36" s="182"/>
      <c r="AM36" s="182"/>
      <c r="AN36" s="255"/>
      <c r="AO36" s="256"/>
      <c r="AP36" s="257"/>
      <c r="AQ36" s="258"/>
      <c r="AR36" s="254"/>
      <c r="AS36" s="182"/>
      <c r="AT36" s="182"/>
      <c r="AU36" s="255"/>
      <c r="AV36" s="256"/>
      <c r="AW36" s="257"/>
      <c r="AX36" s="258"/>
      <c r="AY36" s="254"/>
      <c r="AZ36" s="182"/>
      <c r="BA36" s="182"/>
      <c r="BB36" s="255"/>
      <c r="BC36" s="256"/>
      <c r="BD36" s="257"/>
      <c r="BE36" s="258"/>
      <c r="BF36" s="254"/>
      <c r="BG36" s="182"/>
      <c r="BH36" s="182"/>
      <c r="BI36" s="255"/>
      <c r="BJ36" s="256"/>
      <c r="BK36" s="257"/>
      <c r="BL36" s="258"/>
      <c r="BM36" s="237">
        <f t="shared" si="1"/>
        <v>0</v>
      </c>
      <c r="BN36" s="259">
        <f t="shared" si="2"/>
        <v>2</v>
      </c>
      <c r="BO36" s="259">
        <f t="shared" si="3"/>
        <v>30</v>
      </c>
      <c r="BP36" s="259">
        <f t="shared" si="4"/>
        <v>0</v>
      </c>
      <c r="BQ36" s="260">
        <f t="shared" si="5"/>
        <v>0</v>
      </c>
      <c r="BR36" s="261">
        <f t="shared" si="6"/>
        <v>1.2</v>
      </c>
      <c r="BS36" s="262">
        <f t="shared" si="7"/>
        <v>0.8</v>
      </c>
    </row>
    <row r="37" spans="1:71" s="263" customFormat="1" ht="25.5" customHeight="1">
      <c r="A37" s="237">
        <v>25</v>
      </c>
      <c r="B37" s="174" t="s">
        <v>228</v>
      </c>
      <c r="C37" s="83" t="s">
        <v>92</v>
      </c>
      <c r="D37" s="190" t="s">
        <v>10</v>
      </c>
      <c r="E37" s="190" t="s">
        <v>10</v>
      </c>
      <c r="F37" s="190" t="s">
        <v>10</v>
      </c>
      <c r="G37" s="192" t="s">
        <v>9</v>
      </c>
      <c r="H37" s="202">
        <f t="shared" si="8"/>
        <v>30</v>
      </c>
      <c r="I37" s="203">
        <f t="shared" si="9"/>
        <v>0</v>
      </c>
      <c r="J37" s="203">
        <f t="shared" si="10"/>
        <v>30</v>
      </c>
      <c r="K37" s="203">
        <f t="shared" si="11"/>
        <v>0</v>
      </c>
      <c r="L37" s="204">
        <f t="shared" si="12"/>
        <v>0</v>
      </c>
      <c r="M37" s="202">
        <f t="shared" si="13"/>
        <v>20</v>
      </c>
      <c r="N37" s="206">
        <f t="shared" si="14"/>
        <v>2</v>
      </c>
      <c r="O37" s="264">
        <v>2</v>
      </c>
      <c r="P37" s="265"/>
      <c r="Q37" s="266"/>
      <c r="R37" s="266"/>
      <c r="S37" s="267"/>
      <c r="T37" s="268"/>
      <c r="U37" s="269"/>
      <c r="V37" s="258"/>
      <c r="W37" s="254"/>
      <c r="X37" s="182"/>
      <c r="Y37" s="182"/>
      <c r="Z37" s="255"/>
      <c r="AA37" s="256"/>
      <c r="AB37" s="257"/>
      <c r="AC37" s="258"/>
      <c r="AD37" s="254"/>
      <c r="AE37" s="182"/>
      <c r="AF37" s="182"/>
      <c r="AG37" s="255"/>
      <c r="AH37" s="256"/>
      <c r="AI37" s="257"/>
      <c r="AJ37" s="258"/>
      <c r="AK37" s="254"/>
      <c r="AL37" s="182">
        <v>30</v>
      </c>
      <c r="AM37" s="182"/>
      <c r="AN37" s="255"/>
      <c r="AO37" s="256">
        <v>20</v>
      </c>
      <c r="AP37" s="257">
        <v>2</v>
      </c>
      <c r="AQ37" s="258" t="s">
        <v>4</v>
      </c>
      <c r="AR37" s="254"/>
      <c r="AS37" s="182"/>
      <c r="AT37" s="182"/>
      <c r="AU37" s="255"/>
      <c r="AV37" s="256"/>
      <c r="AW37" s="257"/>
      <c r="AX37" s="258"/>
      <c r="AY37" s="254"/>
      <c r="AZ37" s="182"/>
      <c r="BA37" s="182"/>
      <c r="BB37" s="255"/>
      <c r="BC37" s="256"/>
      <c r="BD37" s="257"/>
      <c r="BE37" s="258"/>
      <c r="BF37" s="254"/>
      <c r="BG37" s="182"/>
      <c r="BH37" s="182"/>
      <c r="BI37" s="255"/>
      <c r="BJ37" s="256"/>
      <c r="BK37" s="257"/>
      <c r="BL37" s="258"/>
      <c r="BM37" s="237">
        <f t="shared" si="1"/>
        <v>0</v>
      </c>
      <c r="BN37" s="259">
        <f t="shared" si="2"/>
        <v>2</v>
      </c>
      <c r="BO37" s="259">
        <f t="shared" si="3"/>
        <v>30</v>
      </c>
      <c r="BP37" s="259">
        <f t="shared" si="4"/>
        <v>0</v>
      </c>
      <c r="BQ37" s="260">
        <f t="shared" si="5"/>
        <v>0</v>
      </c>
      <c r="BR37" s="261">
        <f t="shared" si="6"/>
        <v>1.2</v>
      </c>
      <c r="BS37" s="262">
        <f t="shared" si="7"/>
        <v>0.8</v>
      </c>
    </row>
    <row r="38" spans="1:71" s="263" customFormat="1" ht="25.5" customHeight="1">
      <c r="A38" s="237">
        <v>26</v>
      </c>
      <c r="B38" s="174" t="s">
        <v>229</v>
      </c>
      <c r="C38" s="83" t="s">
        <v>93</v>
      </c>
      <c r="D38" s="190" t="s">
        <v>10</v>
      </c>
      <c r="E38" s="190" t="s">
        <v>10</v>
      </c>
      <c r="F38" s="190" t="s">
        <v>10</v>
      </c>
      <c r="G38" s="192" t="s">
        <v>9</v>
      </c>
      <c r="H38" s="202">
        <f t="shared" si="8"/>
        <v>60</v>
      </c>
      <c r="I38" s="203">
        <f t="shared" si="9"/>
        <v>0</v>
      </c>
      <c r="J38" s="203">
        <f t="shared" si="10"/>
        <v>60</v>
      </c>
      <c r="K38" s="203">
        <f t="shared" si="11"/>
        <v>0</v>
      </c>
      <c r="L38" s="204">
        <f t="shared" si="12"/>
        <v>0</v>
      </c>
      <c r="M38" s="202">
        <f t="shared" si="13"/>
        <v>40</v>
      </c>
      <c r="N38" s="206">
        <f t="shared" si="14"/>
        <v>4</v>
      </c>
      <c r="O38" s="264">
        <v>4</v>
      </c>
      <c r="P38" s="265"/>
      <c r="Q38" s="266"/>
      <c r="R38" s="266"/>
      <c r="S38" s="267"/>
      <c r="T38" s="268"/>
      <c r="U38" s="269"/>
      <c r="V38" s="258"/>
      <c r="W38" s="254"/>
      <c r="X38" s="182"/>
      <c r="Y38" s="182"/>
      <c r="Z38" s="255"/>
      <c r="AA38" s="256"/>
      <c r="AB38" s="257"/>
      <c r="AC38" s="258"/>
      <c r="AD38" s="254"/>
      <c r="AE38" s="182">
        <v>30</v>
      </c>
      <c r="AF38" s="182"/>
      <c r="AG38" s="255"/>
      <c r="AH38" s="256">
        <v>20</v>
      </c>
      <c r="AI38" s="257">
        <v>2</v>
      </c>
      <c r="AJ38" s="258" t="s">
        <v>5</v>
      </c>
      <c r="AK38" s="254"/>
      <c r="AL38" s="182">
        <v>30</v>
      </c>
      <c r="AM38" s="182"/>
      <c r="AN38" s="255"/>
      <c r="AO38" s="256">
        <v>20</v>
      </c>
      <c r="AP38" s="257">
        <v>2</v>
      </c>
      <c r="AQ38" s="258" t="s">
        <v>4</v>
      </c>
      <c r="AR38" s="254"/>
      <c r="AS38" s="182"/>
      <c r="AT38" s="182"/>
      <c r="AU38" s="255"/>
      <c r="AV38" s="256"/>
      <c r="AW38" s="257"/>
      <c r="AX38" s="258"/>
      <c r="AY38" s="254"/>
      <c r="AZ38" s="182"/>
      <c r="BA38" s="182"/>
      <c r="BB38" s="255"/>
      <c r="BC38" s="256"/>
      <c r="BD38" s="257"/>
      <c r="BE38" s="258"/>
      <c r="BF38" s="254"/>
      <c r="BG38" s="182"/>
      <c r="BH38" s="182"/>
      <c r="BI38" s="255"/>
      <c r="BJ38" s="256"/>
      <c r="BK38" s="257"/>
      <c r="BL38" s="258"/>
      <c r="BM38" s="237">
        <f t="shared" si="1"/>
        <v>0</v>
      </c>
      <c r="BN38" s="259">
        <f t="shared" si="2"/>
        <v>4</v>
      </c>
      <c r="BO38" s="259">
        <f t="shared" si="3"/>
        <v>60</v>
      </c>
      <c r="BP38" s="259">
        <f t="shared" si="4"/>
        <v>0</v>
      </c>
      <c r="BQ38" s="260">
        <f t="shared" si="5"/>
        <v>0</v>
      </c>
      <c r="BR38" s="261">
        <f t="shared" si="6"/>
        <v>2.4</v>
      </c>
      <c r="BS38" s="262">
        <f t="shared" si="7"/>
        <v>1.6</v>
      </c>
    </row>
    <row r="39" spans="1:71" s="263" customFormat="1" ht="25.5" customHeight="1">
      <c r="A39" s="237">
        <v>27</v>
      </c>
      <c r="B39" s="174" t="s">
        <v>230</v>
      </c>
      <c r="C39" s="83" t="s">
        <v>94</v>
      </c>
      <c r="D39" s="190" t="s">
        <v>10</v>
      </c>
      <c r="E39" s="190" t="s">
        <v>10</v>
      </c>
      <c r="F39" s="190" t="s">
        <v>10</v>
      </c>
      <c r="G39" s="192" t="s">
        <v>9</v>
      </c>
      <c r="H39" s="202">
        <f t="shared" si="8"/>
        <v>60</v>
      </c>
      <c r="I39" s="203">
        <f t="shared" si="9"/>
        <v>0</v>
      </c>
      <c r="J39" s="203">
        <f t="shared" si="10"/>
        <v>60</v>
      </c>
      <c r="K39" s="203">
        <f t="shared" si="11"/>
        <v>0</v>
      </c>
      <c r="L39" s="204">
        <f t="shared" si="12"/>
        <v>0</v>
      </c>
      <c r="M39" s="202">
        <f t="shared" si="13"/>
        <v>40</v>
      </c>
      <c r="N39" s="206">
        <f t="shared" si="14"/>
        <v>4</v>
      </c>
      <c r="O39" s="264">
        <v>4</v>
      </c>
      <c r="P39" s="265"/>
      <c r="Q39" s="266">
        <v>30</v>
      </c>
      <c r="R39" s="266"/>
      <c r="S39" s="267"/>
      <c r="T39" s="268">
        <v>20</v>
      </c>
      <c r="U39" s="269">
        <v>2</v>
      </c>
      <c r="V39" s="258" t="s">
        <v>5</v>
      </c>
      <c r="W39" s="254"/>
      <c r="X39" s="182">
        <v>30</v>
      </c>
      <c r="Y39" s="182"/>
      <c r="Z39" s="255"/>
      <c r="AA39" s="256">
        <v>20</v>
      </c>
      <c r="AB39" s="257">
        <v>2</v>
      </c>
      <c r="AC39" s="258" t="s">
        <v>4</v>
      </c>
      <c r="AD39" s="254"/>
      <c r="AE39" s="182"/>
      <c r="AF39" s="182"/>
      <c r="AG39" s="255"/>
      <c r="AH39" s="256"/>
      <c r="AI39" s="257"/>
      <c r="AJ39" s="258"/>
      <c r="AK39" s="254"/>
      <c r="AL39" s="182"/>
      <c r="AM39" s="182"/>
      <c r="AN39" s="255"/>
      <c r="AO39" s="256"/>
      <c r="AP39" s="257"/>
      <c r="AQ39" s="258"/>
      <c r="AR39" s="254"/>
      <c r="AS39" s="182"/>
      <c r="AT39" s="182"/>
      <c r="AU39" s="255"/>
      <c r="AV39" s="256"/>
      <c r="AW39" s="257"/>
      <c r="AX39" s="258"/>
      <c r="AY39" s="254"/>
      <c r="AZ39" s="182"/>
      <c r="BA39" s="182"/>
      <c r="BB39" s="255"/>
      <c r="BC39" s="256"/>
      <c r="BD39" s="257"/>
      <c r="BE39" s="258"/>
      <c r="BF39" s="254"/>
      <c r="BG39" s="182"/>
      <c r="BH39" s="182"/>
      <c r="BI39" s="255"/>
      <c r="BJ39" s="256"/>
      <c r="BK39" s="257"/>
      <c r="BL39" s="258"/>
      <c r="BM39" s="237">
        <f t="shared" si="1"/>
        <v>0</v>
      </c>
      <c r="BN39" s="259">
        <f t="shared" si="2"/>
        <v>4</v>
      </c>
      <c r="BO39" s="259">
        <f t="shared" si="3"/>
        <v>60</v>
      </c>
      <c r="BP39" s="259">
        <f t="shared" si="4"/>
        <v>0</v>
      </c>
      <c r="BQ39" s="260">
        <f t="shared" si="5"/>
        <v>0</v>
      </c>
      <c r="BR39" s="261">
        <f t="shared" si="6"/>
        <v>2.4</v>
      </c>
      <c r="BS39" s="262">
        <f t="shared" si="7"/>
        <v>1.6</v>
      </c>
    </row>
    <row r="40" spans="1:71" s="263" customFormat="1" ht="33.75" customHeight="1">
      <c r="A40" s="237">
        <v>28</v>
      </c>
      <c r="B40" s="173" t="s">
        <v>231</v>
      </c>
      <c r="C40" s="318" t="s">
        <v>239</v>
      </c>
      <c r="D40" s="190" t="s">
        <v>9</v>
      </c>
      <c r="E40" s="190" t="s">
        <v>10</v>
      </c>
      <c r="F40" s="190" t="s">
        <v>10</v>
      </c>
      <c r="G40" s="192" t="s">
        <v>9</v>
      </c>
      <c r="H40" s="202">
        <f t="shared" si="8"/>
        <v>30</v>
      </c>
      <c r="I40" s="203">
        <f t="shared" si="9"/>
        <v>0</v>
      </c>
      <c r="J40" s="203">
        <f t="shared" si="10"/>
        <v>30</v>
      </c>
      <c r="K40" s="203">
        <f t="shared" si="11"/>
        <v>0</v>
      </c>
      <c r="L40" s="204">
        <f t="shared" si="12"/>
        <v>0</v>
      </c>
      <c r="M40" s="202">
        <f t="shared" si="13"/>
        <v>20</v>
      </c>
      <c r="N40" s="206">
        <f t="shared" si="14"/>
        <v>2</v>
      </c>
      <c r="O40" s="264">
        <v>2</v>
      </c>
      <c r="P40" s="265"/>
      <c r="Q40" s="266"/>
      <c r="R40" s="266"/>
      <c r="S40" s="267"/>
      <c r="T40" s="268"/>
      <c r="U40" s="269"/>
      <c r="V40" s="258"/>
      <c r="W40" s="254"/>
      <c r="X40" s="182"/>
      <c r="Y40" s="182"/>
      <c r="Z40" s="255"/>
      <c r="AA40" s="256"/>
      <c r="AB40" s="257"/>
      <c r="AC40" s="258"/>
      <c r="AD40" s="254"/>
      <c r="AE40" s="182">
        <v>30</v>
      </c>
      <c r="AF40" s="182"/>
      <c r="AG40" s="255"/>
      <c r="AH40" s="256">
        <v>20</v>
      </c>
      <c r="AI40" s="257">
        <v>2</v>
      </c>
      <c r="AJ40" s="258" t="s">
        <v>5</v>
      </c>
      <c r="AK40" s="254"/>
      <c r="AL40" s="182"/>
      <c r="AM40" s="182"/>
      <c r="AN40" s="255"/>
      <c r="AO40" s="256"/>
      <c r="AP40" s="257"/>
      <c r="AQ40" s="258"/>
      <c r="AR40" s="254"/>
      <c r="AS40" s="182"/>
      <c r="AT40" s="182"/>
      <c r="AU40" s="255"/>
      <c r="AV40" s="256"/>
      <c r="AW40" s="257"/>
      <c r="AX40" s="258"/>
      <c r="AY40" s="254"/>
      <c r="AZ40" s="182"/>
      <c r="BA40" s="182"/>
      <c r="BB40" s="255"/>
      <c r="BC40" s="256"/>
      <c r="BD40" s="257"/>
      <c r="BE40" s="258"/>
      <c r="BF40" s="254"/>
      <c r="BG40" s="182"/>
      <c r="BH40" s="182"/>
      <c r="BI40" s="255"/>
      <c r="BJ40" s="256"/>
      <c r="BK40" s="257"/>
      <c r="BL40" s="258"/>
      <c r="BM40" s="237">
        <f t="shared" si="1"/>
        <v>0</v>
      </c>
      <c r="BN40" s="259">
        <f t="shared" si="2"/>
        <v>2</v>
      </c>
      <c r="BO40" s="259">
        <f t="shared" si="3"/>
        <v>30</v>
      </c>
      <c r="BP40" s="259">
        <f t="shared" si="4"/>
        <v>2</v>
      </c>
      <c r="BQ40" s="260">
        <f t="shared" si="5"/>
        <v>0</v>
      </c>
      <c r="BR40" s="261">
        <f t="shared" si="6"/>
        <v>1.2</v>
      </c>
      <c r="BS40" s="262">
        <f t="shared" si="7"/>
        <v>0.8</v>
      </c>
    </row>
    <row r="41" spans="1:71" s="263" customFormat="1" ht="25.5" customHeight="1">
      <c r="A41" s="237">
        <v>29</v>
      </c>
      <c r="B41" s="174" t="s">
        <v>232</v>
      </c>
      <c r="C41" s="83" t="s">
        <v>95</v>
      </c>
      <c r="D41" s="190" t="s">
        <v>10</v>
      </c>
      <c r="E41" s="190" t="s">
        <v>10</v>
      </c>
      <c r="F41" s="190" t="s">
        <v>10</v>
      </c>
      <c r="G41" s="192" t="s">
        <v>9</v>
      </c>
      <c r="H41" s="202">
        <f t="shared" si="8"/>
        <v>30</v>
      </c>
      <c r="I41" s="203">
        <f t="shared" si="9"/>
        <v>0</v>
      </c>
      <c r="J41" s="203">
        <f t="shared" si="10"/>
        <v>30</v>
      </c>
      <c r="K41" s="203">
        <f t="shared" si="11"/>
        <v>0</v>
      </c>
      <c r="L41" s="204">
        <f t="shared" si="12"/>
        <v>0</v>
      </c>
      <c r="M41" s="202">
        <f t="shared" si="13"/>
        <v>20</v>
      </c>
      <c r="N41" s="206">
        <f t="shared" si="14"/>
        <v>2</v>
      </c>
      <c r="O41" s="264">
        <v>2</v>
      </c>
      <c r="P41" s="265"/>
      <c r="Q41" s="266">
        <v>30</v>
      </c>
      <c r="R41" s="266"/>
      <c r="S41" s="267"/>
      <c r="T41" s="268">
        <v>20</v>
      </c>
      <c r="U41" s="269">
        <v>2</v>
      </c>
      <c r="V41" s="258" t="s">
        <v>5</v>
      </c>
      <c r="W41" s="254"/>
      <c r="X41" s="182"/>
      <c r="Y41" s="182"/>
      <c r="Z41" s="255"/>
      <c r="AA41" s="256"/>
      <c r="AB41" s="257"/>
      <c r="AC41" s="258"/>
      <c r="AD41" s="254"/>
      <c r="AE41" s="182"/>
      <c r="AF41" s="182"/>
      <c r="AG41" s="255"/>
      <c r="AH41" s="256"/>
      <c r="AI41" s="257"/>
      <c r="AJ41" s="258"/>
      <c r="AK41" s="254"/>
      <c r="AL41" s="182"/>
      <c r="AM41" s="182"/>
      <c r="AN41" s="255"/>
      <c r="AO41" s="256"/>
      <c r="AP41" s="257"/>
      <c r="AQ41" s="258"/>
      <c r="AR41" s="254"/>
      <c r="AS41" s="182"/>
      <c r="AT41" s="182"/>
      <c r="AU41" s="255"/>
      <c r="AV41" s="256"/>
      <c r="AW41" s="257"/>
      <c r="AX41" s="258"/>
      <c r="AY41" s="254"/>
      <c r="AZ41" s="182"/>
      <c r="BA41" s="182"/>
      <c r="BB41" s="255"/>
      <c r="BC41" s="256"/>
      <c r="BD41" s="257"/>
      <c r="BE41" s="258"/>
      <c r="BF41" s="254"/>
      <c r="BG41" s="182"/>
      <c r="BH41" s="182"/>
      <c r="BI41" s="255"/>
      <c r="BJ41" s="256"/>
      <c r="BK41" s="257"/>
      <c r="BL41" s="258"/>
      <c r="BM41" s="237">
        <f t="shared" si="1"/>
        <v>0</v>
      </c>
      <c r="BN41" s="259">
        <f t="shared" si="2"/>
        <v>2</v>
      </c>
      <c r="BO41" s="259">
        <f t="shared" si="3"/>
        <v>30</v>
      </c>
      <c r="BP41" s="259">
        <f t="shared" si="4"/>
        <v>0</v>
      </c>
      <c r="BQ41" s="260">
        <f t="shared" si="5"/>
        <v>0</v>
      </c>
      <c r="BR41" s="261">
        <f t="shared" si="6"/>
        <v>1.2</v>
      </c>
      <c r="BS41" s="262">
        <f t="shared" si="7"/>
        <v>0.8</v>
      </c>
    </row>
    <row r="42" spans="1:71" s="263" customFormat="1" ht="25.5" customHeight="1">
      <c r="A42" s="237">
        <v>30</v>
      </c>
      <c r="B42" s="174" t="s">
        <v>96</v>
      </c>
      <c r="C42" s="83" t="s">
        <v>97</v>
      </c>
      <c r="D42" s="190" t="s">
        <v>10</v>
      </c>
      <c r="E42" s="190" t="s">
        <v>10</v>
      </c>
      <c r="F42" s="190" t="s">
        <v>10</v>
      </c>
      <c r="G42" s="192" t="s">
        <v>9</v>
      </c>
      <c r="H42" s="202">
        <f t="shared" si="8"/>
        <v>30</v>
      </c>
      <c r="I42" s="203">
        <f t="shared" si="9"/>
        <v>0</v>
      </c>
      <c r="J42" s="203">
        <f t="shared" si="10"/>
        <v>30</v>
      </c>
      <c r="K42" s="203">
        <f t="shared" si="11"/>
        <v>0</v>
      </c>
      <c r="L42" s="204">
        <f t="shared" si="12"/>
        <v>0</v>
      </c>
      <c r="M42" s="202">
        <f t="shared" si="13"/>
        <v>20</v>
      </c>
      <c r="N42" s="206">
        <f t="shared" si="14"/>
        <v>2</v>
      </c>
      <c r="O42" s="264">
        <v>2</v>
      </c>
      <c r="P42" s="265"/>
      <c r="Q42" s="266"/>
      <c r="R42" s="266"/>
      <c r="S42" s="267"/>
      <c r="T42" s="268"/>
      <c r="U42" s="269"/>
      <c r="V42" s="258"/>
      <c r="W42" s="254"/>
      <c r="X42" s="182"/>
      <c r="Y42" s="182"/>
      <c r="Z42" s="255"/>
      <c r="AA42" s="256"/>
      <c r="AB42" s="257"/>
      <c r="AC42" s="258"/>
      <c r="AD42" s="254"/>
      <c r="AE42" s="182"/>
      <c r="AF42" s="182"/>
      <c r="AG42" s="255"/>
      <c r="AH42" s="256"/>
      <c r="AI42" s="257"/>
      <c r="AJ42" s="258"/>
      <c r="AK42" s="254"/>
      <c r="AL42" s="182"/>
      <c r="AM42" s="182"/>
      <c r="AN42" s="255"/>
      <c r="AO42" s="256"/>
      <c r="AP42" s="257"/>
      <c r="AQ42" s="258"/>
      <c r="AR42" s="254"/>
      <c r="AS42" s="182"/>
      <c r="AT42" s="182"/>
      <c r="AU42" s="255"/>
      <c r="AV42" s="256"/>
      <c r="AW42" s="257"/>
      <c r="AX42" s="258"/>
      <c r="AY42" s="254"/>
      <c r="AZ42" s="182">
        <v>30</v>
      </c>
      <c r="BA42" s="182"/>
      <c r="BB42" s="255"/>
      <c r="BC42" s="256">
        <v>20</v>
      </c>
      <c r="BD42" s="257">
        <v>2</v>
      </c>
      <c r="BE42" s="258" t="s">
        <v>5</v>
      </c>
      <c r="BF42" s="254"/>
      <c r="BG42" s="182"/>
      <c r="BH42" s="182"/>
      <c r="BI42" s="255"/>
      <c r="BJ42" s="256"/>
      <c r="BK42" s="257"/>
      <c r="BL42" s="258"/>
      <c r="BM42" s="237">
        <f t="shared" si="1"/>
        <v>0</v>
      </c>
      <c r="BN42" s="259">
        <f t="shared" si="2"/>
        <v>2</v>
      </c>
      <c r="BO42" s="259">
        <f t="shared" si="3"/>
        <v>30</v>
      </c>
      <c r="BP42" s="259">
        <f t="shared" si="4"/>
        <v>0</v>
      </c>
      <c r="BQ42" s="260">
        <f t="shared" si="5"/>
        <v>0</v>
      </c>
      <c r="BR42" s="261">
        <f t="shared" si="6"/>
        <v>1.2</v>
      </c>
      <c r="BS42" s="262">
        <f t="shared" si="7"/>
        <v>0.8</v>
      </c>
    </row>
    <row r="43" spans="1:71" s="263" customFormat="1" ht="25.5" customHeight="1">
      <c r="A43" s="237">
        <v>31</v>
      </c>
      <c r="B43" s="174" t="s">
        <v>233</v>
      </c>
      <c r="C43" s="83" t="s">
        <v>98</v>
      </c>
      <c r="D43" s="190" t="s">
        <v>10</v>
      </c>
      <c r="E43" s="190" t="s">
        <v>10</v>
      </c>
      <c r="F43" s="190" t="s">
        <v>9</v>
      </c>
      <c r="G43" s="192" t="s">
        <v>9</v>
      </c>
      <c r="H43" s="202">
        <f t="shared" si="8"/>
        <v>90</v>
      </c>
      <c r="I43" s="203">
        <f t="shared" si="9"/>
        <v>60</v>
      </c>
      <c r="J43" s="203">
        <f t="shared" si="10"/>
        <v>30</v>
      </c>
      <c r="K43" s="203">
        <f t="shared" si="11"/>
        <v>0</v>
      </c>
      <c r="L43" s="204">
        <f t="shared" si="12"/>
        <v>0</v>
      </c>
      <c r="M43" s="202">
        <f t="shared" si="13"/>
        <v>60</v>
      </c>
      <c r="N43" s="206">
        <f t="shared" si="14"/>
        <v>6</v>
      </c>
      <c r="O43" s="264">
        <v>2</v>
      </c>
      <c r="P43" s="265">
        <v>30</v>
      </c>
      <c r="Q43" s="266"/>
      <c r="R43" s="266"/>
      <c r="S43" s="267"/>
      <c r="T43" s="268">
        <v>20</v>
      </c>
      <c r="U43" s="269">
        <v>2</v>
      </c>
      <c r="V43" s="258" t="s">
        <v>5</v>
      </c>
      <c r="W43" s="254">
        <v>30</v>
      </c>
      <c r="X43" s="182">
        <v>30</v>
      </c>
      <c r="Y43" s="182"/>
      <c r="Z43" s="255"/>
      <c r="AA43" s="256">
        <v>40</v>
      </c>
      <c r="AB43" s="257">
        <v>4</v>
      </c>
      <c r="AC43" s="258" t="s">
        <v>4</v>
      </c>
      <c r="AD43" s="254"/>
      <c r="AE43" s="182"/>
      <c r="AF43" s="182"/>
      <c r="AG43" s="255"/>
      <c r="AH43" s="256"/>
      <c r="AI43" s="257"/>
      <c r="AJ43" s="258"/>
      <c r="AK43" s="254"/>
      <c r="AL43" s="182"/>
      <c r="AM43" s="182"/>
      <c r="AN43" s="255"/>
      <c r="AO43" s="256"/>
      <c r="AP43" s="257"/>
      <c r="AQ43" s="258"/>
      <c r="AR43" s="254"/>
      <c r="AS43" s="182"/>
      <c r="AT43" s="182"/>
      <c r="AU43" s="255"/>
      <c r="AV43" s="256"/>
      <c r="AW43" s="257"/>
      <c r="AX43" s="258"/>
      <c r="AY43" s="254"/>
      <c r="AZ43" s="182"/>
      <c r="BA43" s="182"/>
      <c r="BB43" s="255"/>
      <c r="BC43" s="256"/>
      <c r="BD43" s="257"/>
      <c r="BE43" s="258"/>
      <c r="BF43" s="254"/>
      <c r="BG43" s="182"/>
      <c r="BH43" s="182"/>
      <c r="BI43" s="255"/>
      <c r="BJ43" s="256"/>
      <c r="BK43" s="257"/>
      <c r="BL43" s="258"/>
      <c r="BM43" s="237">
        <f t="shared" si="1"/>
        <v>6</v>
      </c>
      <c r="BN43" s="259">
        <f t="shared" si="2"/>
        <v>2</v>
      </c>
      <c r="BO43" s="259">
        <f t="shared" si="3"/>
        <v>30</v>
      </c>
      <c r="BP43" s="259">
        <f t="shared" si="4"/>
        <v>0</v>
      </c>
      <c r="BQ43" s="260">
        <f t="shared" si="5"/>
        <v>0</v>
      </c>
      <c r="BR43" s="261">
        <f t="shared" si="6"/>
        <v>3.5999999999999996</v>
      </c>
      <c r="BS43" s="262">
        <f t="shared" si="7"/>
        <v>2.4000000000000004</v>
      </c>
    </row>
    <row r="44" spans="1:71" s="263" customFormat="1" ht="25.5" customHeight="1">
      <c r="A44" s="237">
        <v>32</v>
      </c>
      <c r="B44" s="174" t="s">
        <v>234</v>
      </c>
      <c r="C44" s="83" t="s">
        <v>99</v>
      </c>
      <c r="D44" s="190" t="s">
        <v>10</v>
      </c>
      <c r="E44" s="190" t="s">
        <v>10</v>
      </c>
      <c r="F44" s="190" t="s">
        <v>9</v>
      </c>
      <c r="G44" s="192" t="s">
        <v>9</v>
      </c>
      <c r="H44" s="202">
        <f t="shared" si="8"/>
        <v>90</v>
      </c>
      <c r="I44" s="203">
        <f t="shared" si="9"/>
        <v>45</v>
      </c>
      <c r="J44" s="203">
        <f t="shared" si="10"/>
        <v>45</v>
      </c>
      <c r="K44" s="203">
        <f t="shared" si="11"/>
        <v>0</v>
      </c>
      <c r="L44" s="204">
        <f t="shared" si="12"/>
        <v>0</v>
      </c>
      <c r="M44" s="202">
        <f t="shared" si="13"/>
        <v>60</v>
      </c>
      <c r="N44" s="206">
        <f t="shared" si="14"/>
        <v>6</v>
      </c>
      <c r="O44" s="264">
        <v>3</v>
      </c>
      <c r="P44" s="265">
        <v>30</v>
      </c>
      <c r="Q44" s="266">
        <v>30</v>
      </c>
      <c r="R44" s="266"/>
      <c r="S44" s="267"/>
      <c r="T44" s="268">
        <v>40</v>
      </c>
      <c r="U44" s="269">
        <v>4</v>
      </c>
      <c r="V44" s="258" t="s">
        <v>5</v>
      </c>
      <c r="W44" s="254">
        <v>15</v>
      </c>
      <c r="X44" s="182">
        <v>15</v>
      </c>
      <c r="Y44" s="182"/>
      <c r="Z44" s="255"/>
      <c r="AA44" s="256">
        <v>20</v>
      </c>
      <c r="AB44" s="257">
        <v>2</v>
      </c>
      <c r="AC44" s="258" t="s">
        <v>4</v>
      </c>
      <c r="AD44" s="254"/>
      <c r="AE44" s="182"/>
      <c r="AF44" s="182"/>
      <c r="AG44" s="255"/>
      <c r="AH44" s="256"/>
      <c r="AI44" s="257"/>
      <c r="AJ44" s="258"/>
      <c r="AK44" s="254"/>
      <c r="AL44" s="182"/>
      <c r="AM44" s="182"/>
      <c r="AN44" s="255"/>
      <c r="AO44" s="256"/>
      <c r="AP44" s="257"/>
      <c r="AQ44" s="258"/>
      <c r="AR44" s="254"/>
      <c r="AS44" s="182"/>
      <c r="AT44" s="182"/>
      <c r="AU44" s="255"/>
      <c r="AV44" s="256"/>
      <c r="AW44" s="257"/>
      <c r="AX44" s="258"/>
      <c r="AY44" s="254"/>
      <c r="AZ44" s="182"/>
      <c r="BA44" s="182"/>
      <c r="BB44" s="255"/>
      <c r="BC44" s="256"/>
      <c r="BD44" s="257"/>
      <c r="BE44" s="258"/>
      <c r="BF44" s="254"/>
      <c r="BG44" s="182"/>
      <c r="BH44" s="182"/>
      <c r="BI44" s="255"/>
      <c r="BJ44" s="256"/>
      <c r="BK44" s="257"/>
      <c r="BL44" s="258"/>
      <c r="BM44" s="237">
        <f aca="true" t="shared" si="15" ref="BM44:BM75">IF(F44="T",N44,0)</f>
        <v>6</v>
      </c>
      <c r="BN44" s="259">
        <f aca="true" t="shared" si="16" ref="BN44:BN75">IF(G44="T",O44,0)</f>
        <v>3</v>
      </c>
      <c r="BO44" s="259">
        <f aca="true" t="shared" si="17" ref="BO44:BO75">IF(G44="T",J44+K44+L44,0)</f>
        <v>45</v>
      </c>
      <c r="BP44" s="259">
        <f aca="true" t="shared" si="18" ref="BP44:BP75">IF(D44="T",N44,0)</f>
        <v>0</v>
      </c>
      <c r="BQ44" s="260">
        <f aca="true" t="shared" si="19" ref="BQ44:BQ75">IF(E44="T",N44,0)</f>
        <v>0</v>
      </c>
      <c r="BR44" s="261">
        <f aca="true" t="shared" si="20" ref="BR44:BR75">IF(M44&gt;0,(SUM(I44:L44)/(H44+M44)*N44),N44)</f>
        <v>3.5999999999999996</v>
      </c>
      <c r="BS44" s="262">
        <f aca="true" t="shared" si="21" ref="BS44:BS75">IF(M44&gt;0,(M44/(H44+M44)*N44),0)</f>
        <v>2.4000000000000004</v>
      </c>
    </row>
    <row r="45" spans="1:71" s="263" customFormat="1" ht="25.5" customHeight="1">
      <c r="A45" s="237">
        <v>33</v>
      </c>
      <c r="B45" s="174" t="s">
        <v>235</v>
      </c>
      <c r="C45" s="83" t="s">
        <v>100</v>
      </c>
      <c r="D45" s="190" t="s">
        <v>10</v>
      </c>
      <c r="E45" s="190" t="s">
        <v>10</v>
      </c>
      <c r="F45" s="190" t="s">
        <v>10</v>
      </c>
      <c r="G45" s="192" t="s">
        <v>10</v>
      </c>
      <c r="H45" s="202">
        <f t="shared" si="8"/>
        <v>30</v>
      </c>
      <c r="I45" s="203">
        <f aca="true" t="shared" si="22" ref="I45:I55">P45+W45+AD45+AK45+AR45+AY45+BF45</f>
        <v>30</v>
      </c>
      <c r="J45" s="203">
        <f aca="true" t="shared" si="23" ref="J45:J55">Q45+X45+AE45+AL45+AS45+AZ45+BG45</f>
        <v>0</v>
      </c>
      <c r="K45" s="203">
        <f aca="true" t="shared" si="24" ref="K45:K55">R45+Y45+AF45+AM45+AT45+BA45+BH45</f>
        <v>0</v>
      </c>
      <c r="L45" s="204">
        <f aca="true" t="shared" si="25" ref="L45:L55">S45+Z45+AG45+AN45+AU45+BB45+BI45</f>
        <v>0</v>
      </c>
      <c r="M45" s="202">
        <f aca="true" t="shared" si="26" ref="M45:M55">T45+AA45+AH45+AO45+AV45+BC45+BJ45</f>
        <v>20</v>
      </c>
      <c r="N45" s="206">
        <f t="shared" si="14"/>
        <v>2</v>
      </c>
      <c r="O45" s="264"/>
      <c r="P45" s="265"/>
      <c r="Q45" s="266"/>
      <c r="R45" s="266"/>
      <c r="S45" s="267"/>
      <c r="T45" s="268"/>
      <c r="U45" s="269"/>
      <c r="V45" s="258"/>
      <c r="W45" s="254">
        <v>30</v>
      </c>
      <c r="X45" s="182"/>
      <c r="Y45" s="182"/>
      <c r="Z45" s="255"/>
      <c r="AA45" s="256">
        <v>20</v>
      </c>
      <c r="AB45" s="257">
        <v>2</v>
      </c>
      <c r="AC45" s="258" t="s">
        <v>5</v>
      </c>
      <c r="AD45" s="254"/>
      <c r="AE45" s="182"/>
      <c r="AF45" s="182"/>
      <c r="AG45" s="255"/>
      <c r="AH45" s="256"/>
      <c r="AI45" s="257"/>
      <c r="AJ45" s="258"/>
      <c r="AK45" s="254"/>
      <c r="AL45" s="182"/>
      <c r="AM45" s="182"/>
      <c r="AN45" s="255"/>
      <c r="AO45" s="256"/>
      <c r="AP45" s="257"/>
      <c r="AQ45" s="258"/>
      <c r="AR45" s="254"/>
      <c r="AS45" s="182"/>
      <c r="AT45" s="182"/>
      <c r="AU45" s="255"/>
      <c r="AV45" s="256"/>
      <c r="AW45" s="257"/>
      <c r="AX45" s="258"/>
      <c r="AY45" s="254"/>
      <c r="AZ45" s="182"/>
      <c r="BA45" s="182"/>
      <c r="BB45" s="255"/>
      <c r="BC45" s="256"/>
      <c r="BD45" s="257"/>
      <c r="BE45" s="258"/>
      <c r="BF45" s="254"/>
      <c r="BG45" s="182"/>
      <c r="BH45" s="182"/>
      <c r="BI45" s="255"/>
      <c r="BJ45" s="256"/>
      <c r="BK45" s="257"/>
      <c r="BL45" s="258"/>
      <c r="BM45" s="237">
        <f t="shared" si="15"/>
        <v>0</v>
      </c>
      <c r="BN45" s="259">
        <f t="shared" si="16"/>
        <v>0</v>
      </c>
      <c r="BO45" s="259">
        <f t="shared" si="17"/>
        <v>0</v>
      </c>
      <c r="BP45" s="259">
        <f t="shared" si="18"/>
        <v>0</v>
      </c>
      <c r="BQ45" s="260">
        <f t="shared" si="19"/>
        <v>0</v>
      </c>
      <c r="BR45" s="261">
        <f t="shared" si="20"/>
        <v>1.2</v>
      </c>
      <c r="BS45" s="262">
        <f t="shared" si="21"/>
        <v>0.8</v>
      </c>
    </row>
    <row r="46" spans="1:71" s="263" customFormat="1" ht="25.5" customHeight="1">
      <c r="A46" s="237">
        <v>34</v>
      </c>
      <c r="B46" s="174" t="s">
        <v>236</v>
      </c>
      <c r="C46" s="83" t="s">
        <v>101</v>
      </c>
      <c r="D46" s="190" t="s">
        <v>10</v>
      </c>
      <c r="E46" s="190" t="s">
        <v>10</v>
      </c>
      <c r="F46" s="190" t="s">
        <v>9</v>
      </c>
      <c r="G46" s="192" t="s">
        <v>9</v>
      </c>
      <c r="H46" s="202">
        <f t="shared" si="8"/>
        <v>90</v>
      </c>
      <c r="I46" s="203">
        <f t="shared" si="22"/>
        <v>30</v>
      </c>
      <c r="J46" s="203">
        <f t="shared" si="23"/>
        <v>60</v>
      </c>
      <c r="K46" s="203">
        <f t="shared" si="24"/>
        <v>0</v>
      </c>
      <c r="L46" s="204">
        <f t="shared" si="25"/>
        <v>0</v>
      </c>
      <c r="M46" s="202">
        <f t="shared" si="26"/>
        <v>60</v>
      </c>
      <c r="N46" s="206">
        <f t="shared" si="14"/>
        <v>6</v>
      </c>
      <c r="O46" s="264">
        <v>4</v>
      </c>
      <c r="P46" s="265">
        <v>30</v>
      </c>
      <c r="Q46" s="266"/>
      <c r="R46" s="266"/>
      <c r="S46" s="267"/>
      <c r="T46" s="268">
        <v>20</v>
      </c>
      <c r="U46" s="269">
        <v>2</v>
      </c>
      <c r="V46" s="258" t="s">
        <v>5</v>
      </c>
      <c r="W46" s="254"/>
      <c r="X46" s="182">
        <v>30</v>
      </c>
      <c r="Y46" s="182"/>
      <c r="Z46" s="255"/>
      <c r="AA46" s="256">
        <v>20</v>
      </c>
      <c r="AB46" s="270">
        <v>2</v>
      </c>
      <c r="AC46" s="258" t="s">
        <v>5</v>
      </c>
      <c r="AD46" s="254"/>
      <c r="AE46" s="182">
        <v>30</v>
      </c>
      <c r="AF46" s="182"/>
      <c r="AG46" s="255"/>
      <c r="AH46" s="256">
        <v>20</v>
      </c>
      <c r="AI46" s="257">
        <v>2</v>
      </c>
      <c r="AJ46" s="258" t="s">
        <v>4</v>
      </c>
      <c r="AK46" s="254"/>
      <c r="AL46" s="182"/>
      <c r="AM46" s="182"/>
      <c r="AN46" s="255"/>
      <c r="AO46" s="256"/>
      <c r="AP46" s="257"/>
      <c r="AQ46" s="258"/>
      <c r="AR46" s="254"/>
      <c r="AS46" s="182"/>
      <c r="AT46" s="182"/>
      <c r="AU46" s="255"/>
      <c r="AV46" s="256"/>
      <c r="AW46" s="257"/>
      <c r="AX46" s="258"/>
      <c r="AY46" s="254"/>
      <c r="AZ46" s="182"/>
      <c r="BA46" s="182"/>
      <c r="BB46" s="255"/>
      <c r="BC46" s="256"/>
      <c r="BD46" s="257"/>
      <c r="BE46" s="258"/>
      <c r="BF46" s="254"/>
      <c r="BG46" s="182"/>
      <c r="BH46" s="182"/>
      <c r="BI46" s="255"/>
      <c r="BJ46" s="256"/>
      <c r="BK46" s="257"/>
      <c r="BL46" s="258"/>
      <c r="BM46" s="237">
        <f t="shared" si="15"/>
        <v>6</v>
      </c>
      <c r="BN46" s="259">
        <f t="shared" si="16"/>
        <v>4</v>
      </c>
      <c r="BO46" s="259">
        <f t="shared" si="17"/>
        <v>60</v>
      </c>
      <c r="BP46" s="259">
        <f t="shared" si="18"/>
        <v>0</v>
      </c>
      <c r="BQ46" s="260">
        <f t="shared" si="19"/>
        <v>0</v>
      </c>
      <c r="BR46" s="261">
        <f t="shared" si="20"/>
        <v>3.5999999999999996</v>
      </c>
      <c r="BS46" s="262">
        <f t="shared" si="21"/>
        <v>2.4000000000000004</v>
      </c>
    </row>
    <row r="47" spans="1:71" s="263" customFormat="1" ht="25.5" customHeight="1">
      <c r="A47" s="237">
        <v>35</v>
      </c>
      <c r="B47" s="174" t="s">
        <v>201</v>
      </c>
      <c r="C47" s="83" t="s">
        <v>102</v>
      </c>
      <c r="D47" s="190" t="s">
        <v>9</v>
      </c>
      <c r="E47" s="190" t="s">
        <v>10</v>
      </c>
      <c r="F47" s="190" t="s">
        <v>10</v>
      </c>
      <c r="G47" s="192" t="s">
        <v>10</v>
      </c>
      <c r="H47" s="202">
        <f t="shared" si="8"/>
        <v>15</v>
      </c>
      <c r="I47" s="203">
        <f t="shared" si="22"/>
        <v>15</v>
      </c>
      <c r="J47" s="203">
        <f t="shared" si="23"/>
        <v>0</v>
      </c>
      <c r="K47" s="203">
        <f t="shared" si="24"/>
        <v>0</v>
      </c>
      <c r="L47" s="204">
        <f t="shared" si="25"/>
        <v>0</v>
      </c>
      <c r="M47" s="202">
        <f t="shared" si="26"/>
        <v>10</v>
      </c>
      <c r="N47" s="206">
        <f t="shared" si="14"/>
        <v>1</v>
      </c>
      <c r="O47" s="264"/>
      <c r="P47" s="265"/>
      <c r="Q47" s="266"/>
      <c r="R47" s="266"/>
      <c r="S47" s="267"/>
      <c r="T47" s="268"/>
      <c r="U47" s="269"/>
      <c r="V47" s="258"/>
      <c r="W47" s="254"/>
      <c r="X47" s="182"/>
      <c r="Y47" s="182"/>
      <c r="Z47" s="255"/>
      <c r="AA47" s="256"/>
      <c r="AB47" s="257"/>
      <c r="AC47" s="258"/>
      <c r="AD47" s="254"/>
      <c r="AE47" s="182"/>
      <c r="AF47" s="182"/>
      <c r="AG47" s="255"/>
      <c r="AH47" s="256"/>
      <c r="AI47" s="257"/>
      <c r="AJ47" s="258"/>
      <c r="AK47" s="254">
        <v>15</v>
      </c>
      <c r="AL47" s="182"/>
      <c r="AM47" s="182"/>
      <c r="AN47" s="255"/>
      <c r="AO47" s="256">
        <v>10</v>
      </c>
      <c r="AP47" s="257">
        <v>1</v>
      </c>
      <c r="AQ47" s="258" t="s">
        <v>5</v>
      </c>
      <c r="AR47" s="254"/>
      <c r="AS47" s="182"/>
      <c r="AT47" s="182"/>
      <c r="AU47" s="255"/>
      <c r="AV47" s="256"/>
      <c r="AW47" s="257"/>
      <c r="AX47" s="258"/>
      <c r="AY47" s="254"/>
      <c r="AZ47" s="182"/>
      <c r="BA47" s="182"/>
      <c r="BB47" s="255"/>
      <c r="BC47" s="256"/>
      <c r="BD47" s="257"/>
      <c r="BE47" s="258"/>
      <c r="BF47" s="254"/>
      <c r="BG47" s="182"/>
      <c r="BH47" s="182"/>
      <c r="BI47" s="255"/>
      <c r="BJ47" s="256"/>
      <c r="BK47" s="257"/>
      <c r="BL47" s="258"/>
      <c r="BM47" s="237">
        <f t="shared" si="15"/>
        <v>0</v>
      </c>
      <c r="BN47" s="259">
        <f t="shared" si="16"/>
        <v>0</v>
      </c>
      <c r="BO47" s="259">
        <f t="shared" si="17"/>
        <v>0</v>
      </c>
      <c r="BP47" s="259">
        <f t="shared" si="18"/>
        <v>1</v>
      </c>
      <c r="BQ47" s="260">
        <f t="shared" si="19"/>
        <v>0</v>
      </c>
      <c r="BR47" s="261">
        <f t="shared" si="20"/>
        <v>0.6</v>
      </c>
      <c r="BS47" s="262">
        <f t="shared" si="21"/>
        <v>0.4</v>
      </c>
    </row>
    <row r="48" spans="1:71" s="263" customFormat="1" ht="25.5" customHeight="1">
      <c r="A48" s="237">
        <v>36</v>
      </c>
      <c r="B48" s="174" t="s">
        <v>202</v>
      </c>
      <c r="C48" s="83" t="s">
        <v>103</v>
      </c>
      <c r="D48" s="190" t="s">
        <v>9</v>
      </c>
      <c r="E48" s="190" t="s">
        <v>10</v>
      </c>
      <c r="F48" s="190" t="s">
        <v>10</v>
      </c>
      <c r="G48" s="192" t="s">
        <v>10</v>
      </c>
      <c r="H48" s="202">
        <f t="shared" si="8"/>
        <v>15</v>
      </c>
      <c r="I48" s="203">
        <f t="shared" si="22"/>
        <v>15</v>
      </c>
      <c r="J48" s="203">
        <f t="shared" si="23"/>
        <v>0</v>
      </c>
      <c r="K48" s="203">
        <f t="shared" si="24"/>
        <v>0</v>
      </c>
      <c r="L48" s="204">
        <f t="shared" si="25"/>
        <v>0</v>
      </c>
      <c r="M48" s="202">
        <f t="shared" si="26"/>
        <v>10</v>
      </c>
      <c r="N48" s="206">
        <f t="shared" si="14"/>
        <v>1</v>
      </c>
      <c r="O48" s="264"/>
      <c r="P48" s="265"/>
      <c r="Q48" s="266"/>
      <c r="R48" s="266"/>
      <c r="S48" s="267"/>
      <c r="T48" s="268"/>
      <c r="U48" s="269"/>
      <c r="V48" s="258"/>
      <c r="W48" s="254"/>
      <c r="X48" s="182"/>
      <c r="Y48" s="182"/>
      <c r="Z48" s="255"/>
      <c r="AA48" s="256"/>
      <c r="AB48" s="257"/>
      <c r="AC48" s="258"/>
      <c r="AD48" s="254"/>
      <c r="AE48" s="182"/>
      <c r="AF48" s="182"/>
      <c r="AG48" s="255"/>
      <c r="AH48" s="256"/>
      <c r="AI48" s="257"/>
      <c r="AJ48" s="258"/>
      <c r="AK48" s="254">
        <v>15</v>
      </c>
      <c r="AL48" s="182"/>
      <c r="AM48" s="182"/>
      <c r="AN48" s="255"/>
      <c r="AO48" s="256">
        <v>10</v>
      </c>
      <c r="AP48" s="257">
        <v>1</v>
      </c>
      <c r="AQ48" s="258" t="s">
        <v>5</v>
      </c>
      <c r="AR48" s="254"/>
      <c r="AS48" s="182"/>
      <c r="AT48" s="182"/>
      <c r="AU48" s="255"/>
      <c r="AV48" s="256"/>
      <c r="AW48" s="257"/>
      <c r="AX48" s="258"/>
      <c r="AY48" s="254"/>
      <c r="AZ48" s="182"/>
      <c r="BA48" s="182"/>
      <c r="BB48" s="255"/>
      <c r="BC48" s="256"/>
      <c r="BD48" s="257"/>
      <c r="BE48" s="258"/>
      <c r="BF48" s="254"/>
      <c r="BG48" s="182"/>
      <c r="BH48" s="182"/>
      <c r="BI48" s="255"/>
      <c r="BJ48" s="256"/>
      <c r="BK48" s="257"/>
      <c r="BL48" s="258"/>
      <c r="BM48" s="237">
        <f t="shared" si="15"/>
        <v>0</v>
      </c>
      <c r="BN48" s="259">
        <f t="shared" si="16"/>
        <v>0</v>
      </c>
      <c r="BO48" s="259">
        <f t="shared" si="17"/>
        <v>0</v>
      </c>
      <c r="BP48" s="259">
        <f t="shared" si="18"/>
        <v>1</v>
      </c>
      <c r="BQ48" s="260">
        <f t="shared" si="19"/>
        <v>0</v>
      </c>
      <c r="BR48" s="261">
        <f t="shared" si="20"/>
        <v>0.6</v>
      </c>
      <c r="BS48" s="262">
        <f t="shared" si="21"/>
        <v>0.4</v>
      </c>
    </row>
    <row r="49" spans="1:71" s="263" customFormat="1" ht="25.5" customHeight="1">
      <c r="A49" s="237">
        <v>37</v>
      </c>
      <c r="B49" s="174" t="s">
        <v>203</v>
      </c>
      <c r="C49" s="83"/>
      <c r="D49" s="190" t="s">
        <v>9</v>
      </c>
      <c r="E49" s="190" t="s">
        <v>10</v>
      </c>
      <c r="F49" s="190" t="s">
        <v>10</v>
      </c>
      <c r="G49" s="192" t="s">
        <v>9</v>
      </c>
      <c r="H49" s="202">
        <f t="shared" si="8"/>
        <v>30</v>
      </c>
      <c r="I49" s="203">
        <f t="shared" si="22"/>
        <v>0</v>
      </c>
      <c r="J49" s="203">
        <f t="shared" si="23"/>
        <v>30</v>
      </c>
      <c r="K49" s="203">
        <f t="shared" si="24"/>
        <v>0</v>
      </c>
      <c r="L49" s="204">
        <f t="shared" si="25"/>
        <v>0</v>
      </c>
      <c r="M49" s="202">
        <f t="shared" si="26"/>
        <v>20</v>
      </c>
      <c r="N49" s="206">
        <f t="shared" si="14"/>
        <v>2</v>
      </c>
      <c r="O49" s="264">
        <v>2</v>
      </c>
      <c r="P49" s="265"/>
      <c r="Q49" s="266"/>
      <c r="R49" s="266"/>
      <c r="S49" s="267"/>
      <c r="T49" s="268"/>
      <c r="U49" s="269"/>
      <c r="V49" s="258"/>
      <c r="W49" s="254"/>
      <c r="X49" s="182"/>
      <c r="Y49" s="182"/>
      <c r="Z49" s="255"/>
      <c r="AA49" s="256"/>
      <c r="AB49" s="257"/>
      <c r="AC49" s="258"/>
      <c r="AD49" s="254"/>
      <c r="AE49" s="182">
        <v>30</v>
      </c>
      <c r="AF49" s="182"/>
      <c r="AG49" s="255"/>
      <c r="AH49" s="256">
        <v>20</v>
      </c>
      <c r="AI49" s="257">
        <v>2</v>
      </c>
      <c r="AJ49" s="258" t="s">
        <v>5</v>
      </c>
      <c r="AK49" s="254"/>
      <c r="AL49" s="182"/>
      <c r="AM49" s="182"/>
      <c r="AN49" s="255"/>
      <c r="AO49" s="256"/>
      <c r="AP49" s="257"/>
      <c r="AQ49" s="258"/>
      <c r="AR49" s="254"/>
      <c r="AS49" s="182"/>
      <c r="AT49" s="182"/>
      <c r="AU49" s="255"/>
      <c r="AV49" s="256"/>
      <c r="AW49" s="257"/>
      <c r="AX49" s="258"/>
      <c r="AY49" s="254"/>
      <c r="AZ49" s="182"/>
      <c r="BA49" s="182"/>
      <c r="BB49" s="255"/>
      <c r="BC49" s="256"/>
      <c r="BD49" s="257"/>
      <c r="BE49" s="258"/>
      <c r="BF49" s="254"/>
      <c r="BG49" s="182"/>
      <c r="BH49" s="182"/>
      <c r="BI49" s="255"/>
      <c r="BJ49" s="256"/>
      <c r="BK49" s="257"/>
      <c r="BL49" s="258"/>
      <c r="BM49" s="237">
        <f t="shared" si="15"/>
        <v>0</v>
      </c>
      <c r="BN49" s="259">
        <f t="shared" si="16"/>
        <v>2</v>
      </c>
      <c r="BO49" s="259">
        <f t="shared" si="17"/>
        <v>30</v>
      </c>
      <c r="BP49" s="259">
        <f t="shared" si="18"/>
        <v>2</v>
      </c>
      <c r="BQ49" s="260">
        <f t="shared" si="19"/>
        <v>0</v>
      </c>
      <c r="BR49" s="261">
        <f t="shared" si="20"/>
        <v>1.2</v>
      </c>
      <c r="BS49" s="262">
        <f t="shared" si="21"/>
        <v>0.8</v>
      </c>
    </row>
    <row r="50" spans="1:71" s="263" customFormat="1" ht="25.5" customHeight="1">
      <c r="A50" s="237">
        <v>38</v>
      </c>
      <c r="B50" s="174" t="s">
        <v>204</v>
      </c>
      <c r="C50" s="83"/>
      <c r="D50" s="190" t="s">
        <v>9</v>
      </c>
      <c r="E50" s="190" t="s">
        <v>10</v>
      </c>
      <c r="F50" s="190" t="s">
        <v>10</v>
      </c>
      <c r="G50" s="192" t="s">
        <v>9</v>
      </c>
      <c r="H50" s="202">
        <f t="shared" si="8"/>
        <v>30</v>
      </c>
      <c r="I50" s="203">
        <f t="shared" si="22"/>
        <v>0</v>
      </c>
      <c r="J50" s="203">
        <f t="shared" si="23"/>
        <v>30</v>
      </c>
      <c r="K50" s="203">
        <f t="shared" si="24"/>
        <v>0</v>
      </c>
      <c r="L50" s="204">
        <f t="shared" si="25"/>
        <v>0</v>
      </c>
      <c r="M50" s="202">
        <f t="shared" si="26"/>
        <v>20</v>
      </c>
      <c r="N50" s="206">
        <f t="shared" si="14"/>
        <v>2</v>
      </c>
      <c r="O50" s="264">
        <v>2</v>
      </c>
      <c r="P50" s="265"/>
      <c r="Q50" s="266"/>
      <c r="R50" s="266"/>
      <c r="S50" s="267"/>
      <c r="T50" s="268"/>
      <c r="U50" s="269"/>
      <c r="V50" s="258"/>
      <c r="W50" s="254"/>
      <c r="X50" s="182"/>
      <c r="Y50" s="182"/>
      <c r="Z50" s="255"/>
      <c r="AA50" s="256"/>
      <c r="AB50" s="257"/>
      <c r="AC50" s="258"/>
      <c r="AD50" s="254"/>
      <c r="AE50" s="182">
        <v>30</v>
      </c>
      <c r="AF50" s="182"/>
      <c r="AG50" s="255"/>
      <c r="AH50" s="256">
        <v>20</v>
      </c>
      <c r="AI50" s="257">
        <v>2</v>
      </c>
      <c r="AJ50" s="258" t="s">
        <v>5</v>
      </c>
      <c r="AK50" s="254"/>
      <c r="AL50" s="182"/>
      <c r="AM50" s="182"/>
      <c r="AN50" s="255"/>
      <c r="AO50" s="256"/>
      <c r="AP50" s="257"/>
      <c r="AQ50" s="258"/>
      <c r="AR50" s="254"/>
      <c r="AS50" s="182"/>
      <c r="AT50" s="182"/>
      <c r="AU50" s="255"/>
      <c r="AV50" s="256"/>
      <c r="AW50" s="257"/>
      <c r="AX50" s="258"/>
      <c r="AY50" s="254"/>
      <c r="AZ50" s="182"/>
      <c r="BA50" s="182"/>
      <c r="BB50" s="255"/>
      <c r="BC50" s="256"/>
      <c r="BD50" s="257"/>
      <c r="BE50" s="258"/>
      <c r="BF50" s="254"/>
      <c r="BG50" s="182"/>
      <c r="BH50" s="182"/>
      <c r="BI50" s="255"/>
      <c r="BJ50" s="256"/>
      <c r="BK50" s="257"/>
      <c r="BL50" s="258"/>
      <c r="BM50" s="237">
        <f t="shared" si="15"/>
        <v>0</v>
      </c>
      <c r="BN50" s="259">
        <f t="shared" si="16"/>
        <v>2</v>
      </c>
      <c r="BO50" s="259">
        <f t="shared" si="17"/>
        <v>30</v>
      </c>
      <c r="BP50" s="259">
        <f t="shared" si="18"/>
        <v>2</v>
      </c>
      <c r="BQ50" s="260">
        <f t="shared" si="19"/>
        <v>0</v>
      </c>
      <c r="BR50" s="261">
        <f t="shared" si="20"/>
        <v>1.2</v>
      </c>
      <c r="BS50" s="262">
        <f t="shared" si="21"/>
        <v>0.8</v>
      </c>
    </row>
    <row r="51" spans="1:71" s="263" customFormat="1" ht="25.5" customHeight="1">
      <c r="A51" s="237">
        <v>39</v>
      </c>
      <c r="B51" s="174" t="s">
        <v>205</v>
      </c>
      <c r="C51" s="83"/>
      <c r="D51" s="190" t="s">
        <v>9</v>
      </c>
      <c r="E51" s="190" t="s">
        <v>10</v>
      </c>
      <c r="F51" s="190" t="s">
        <v>10</v>
      </c>
      <c r="G51" s="192" t="s">
        <v>9</v>
      </c>
      <c r="H51" s="202">
        <f t="shared" si="8"/>
        <v>30</v>
      </c>
      <c r="I51" s="203">
        <f t="shared" si="22"/>
        <v>0</v>
      </c>
      <c r="J51" s="203">
        <f t="shared" si="23"/>
        <v>30</v>
      </c>
      <c r="K51" s="203">
        <f t="shared" si="24"/>
        <v>0</v>
      </c>
      <c r="L51" s="204">
        <f t="shared" si="25"/>
        <v>0</v>
      </c>
      <c r="M51" s="202">
        <f t="shared" si="26"/>
        <v>20</v>
      </c>
      <c r="N51" s="206">
        <f t="shared" si="14"/>
        <v>2</v>
      </c>
      <c r="O51" s="264">
        <v>2</v>
      </c>
      <c r="P51" s="265"/>
      <c r="Q51" s="266"/>
      <c r="R51" s="266"/>
      <c r="S51" s="267"/>
      <c r="T51" s="268"/>
      <c r="U51" s="269"/>
      <c r="V51" s="258"/>
      <c r="W51" s="254"/>
      <c r="X51" s="182"/>
      <c r="Y51" s="182"/>
      <c r="Z51" s="255"/>
      <c r="AA51" s="256"/>
      <c r="AB51" s="257"/>
      <c r="AC51" s="258"/>
      <c r="AD51" s="254"/>
      <c r="AE51" s="182"/>
      <c r="AF51" s="182"/>
      <c r="AG51" s="255"/>
      <c r="AH51" s="256"/>
      <c r="AI51" s="257"/>
      <c r="AJ51" s="258"/>
      <c r="AK51" s="254"/>
      <c r="AL51" s="182">
        <v>30</v>
      </c>
      <c r="AM51" s="182"/>
      <c r="AN51" s="255"/>
      <c r="AO51" s="256">
        <v>20</v>
      </c>
      <c r="AP51" s="257">
        <v>2</v>
      </c>
      <c r="AQ51" s="258" t="s">
        <v>5</v>
      </c>
      <c r="AR51" s="254"/>
      <c r="AS51" s="182"/>
      <c r="AT51" s="182"/>
      <c r="AU51" s="255"/>
      <c r="AV51" s="256"/>
      <c r="AW51" s="257"/>
      <c r="AX51" s="258"/>
      <c r="AY51" s="254"/>
      <c r="AZ51" s="182"/>
      <c r="BA51" s="182"/>
      <c r="BB51" s="255"/>
      <c r="BC51" s="256"/>
      <c r="BD51" s="257"/>
      <c r="BE51" s="258"/>
      <c r="BF51" s="254"/>
      <c r="BG51" s="182"/>
      <c r="BH51" s="182"/>
      <c r="BI51" s="255"/>
      <c r="BJ51" s="256"/>
      <c r="BK51" s="257"/>
      <c r="BL51" s="258"/>
      <c r="BM51" s="237">
        <f t="shared" si="15"/>
        <v>0</v>
      </c>
      <c r="BN51" s="259">
        <f t="shared" si="16"/>
        <v>2</v>
      </c>
      <c r="BO51" s="259">
        <f t="shared" si="17"/>
        <v>30</v>
      </c>
      <c r="BP51" s="259">
        <f t="shared" si="18"/>
        <v>2</v>
      </c>
      <c r="BQ51" s="260">
        <f t="shared" si="19"/>
        <v>0</v>
      </c>
      <c r="BR51" s="261">
        <f t="shared" si="20"/>
        <v>1.2</v>
      </c>
      <c r="BS51" s="262">
        <f t="shared" si="21"/>
        <v>0.8</v>
      </c>
    </row>
    <row r="52" spans="1:71" s="263" customFormat="1" ht="25.5" customHeight="1">
      <c r="A52" s="237">
        <v>40</v>
      </c>
      <c r="B52" s="174" t="s">
        <v>206</v>
      </c>
      <c r="C52" s="83"/>
      <c r="D52" s="190" t="s">
        <v>9</v>
      </c>
      <c r="E52" s="190" t="s">
        <v>10</v>
      </c>
      <c r="F52" s="190" t="s">
        <v>10</v>
      </c>
      <c r="G52" s="192" t="s">
        <v>9</v>
      </c>
      <c r="H52" s="202">
        <f t="shared" si="8"/>
        <v>30</v>
      </c>
      <c r="I52" s="203">
        <f t="shared" si="22"/>
        <v>0</v>
      </c>
      <c r="J52" s="203">
        <f t="shared" si="23"/>
        <v>30</v>
      </c>
      <c r="K52" s="203">
        <f t="shared" si="24"/>
        <v>0</v>
      </c>
      <c r="L52" s="204">
        <f t="shared" si="25"/>
        <v>0</v>
      </c>
      <c r="M52" s="202">
        <f t="shared" si="26"/>
        <v>20</v>
      </c>
      <c r="N52" s="206">
        <f t="shared" si="14"/>
        <v>2</v>
      </c>
      <c r="O52" s="264">
        <v>2</v>
      </c>
      <c r="P52" s="265"/>
      <c r="Q52" s="266"/>
      <c r="R52" s="266"/>
      <c r="S52" s="267"/>
      <c r="T52" s="268"/>
      <c r="U52" s="269"/>
      <c r="V52" s="258"/>
      <c r="W52" s="254"/>
      <c r="X52" s="182"/>
      <c r="Y52" s="182"/>
      <c r="Z52" s="255"/>
      <c r="AA52" s="256"/>
      <c r="AB52" s="257"/>
      <c r="AC52" s="258"/>
      <c r="AD52" s="254"/>
      <c r="AE52" s="182"/>
      <c r="AF52" s="182"/>
      <c r="AG52" s="255"/>
      <c r="AH52" s="256"/>
      <c r="AI52" s="257"/>
      <c r="AJ52" s="258"/>
      <c r="AK52" s="254"/>
      <c r="AL52" s="182">
        <v>30</v>
      </c>
      <c r="AM52" s="182"/>
      <c r="AN52" s="255"/>
      <c r="AO52" s="256">
        <v>20</v>
      </c>
      <c r="AP52" s="257">
        <v>2</v>
      </c>
      <c r="AQ52" s="258" t="s">
        <v>5</v>
      </c>
      <c r="AR52" s="254"/>
      <c r="AS52" s="182"/>
      <c r="AT52" s="182"/>
      <c r="AU52" s="255"/>
      <c r="AV52" s="256"/>
      <c r="AW52" s="257"/>
      <c r="AX52" s="258"/>
      <c r="AY52" s="254"/>
      <c r="AZ52" s="182"/>
      <c r="BA52" s="182"/>
      <c r="BB52" s="255"/>
      <c r="BC52" s="256"/>
      <c r="BD52" s="257"/>
      <c r="BE52" s="258"/>
      <c r="BF52" s="254"/>
      <c r="BG52" s="182"/>
      <c r="BH52" s="182"/>
      <c r="BI52" s="255"/>
      <c r="BJ52" s="256"/>
      <c r="BK52" s="257"/>
      <c r="BL52" s="258"/>
      <c r="BM52" s="237">
        <f t="shared" si="15"/>
        <v>0</v>
      </c>
      <c r="BN52" s="259">
        <f t="shared" si="16"/>
        <v>2</v>
      </c>
      <c r="BO52" s="259">
        <f t="shared" si="17"/>
        <v>30</v>
      </c>
      <c r="BP52" s="259">
        <f t="shared" si="18"/>
        <v>2</v>
      </c>
      <c r="BQ52" s="260">
        <f t="shared" si="19"/>
        <v>0</v>
      </c>
      <c r="BR52" s="261">
        <f t="shared" si="20"/>
        <v>1.2</v>
      </c>
      <c r="BS52" s="262">
        <f t="shared" si="21"/>
        <v>0.8</v>
      </c>
    </row>
    <row r="53" spans="1:71" s="263" customFormat="1" ht="25.5" customHeight="1">
      <c r="A53" s="237">
        <v>41</v>
      </c>
      <c r="B53" s="174" t="s">
        <v>207</v>
      </c>
      <c r="C53" s="83"/>
      <c r="D53" s="190" t="s">
        <v>9</v>
      </c>
      <c r="E53" s="190" t="s">
        <v>10</v>
      </c>
      <c r="F53" s="190" t="s">
        <v>10</v>
      </c>
      <c r="G53" s="192" t="s">
        <v>9</v>
      </c>
      <c r="H53" s="202">
        <f t="shared" si="8"/>
        <v>30</v>
      </c>
      <c r="I53" s="203">
        <f t="shared" si="22"/>
        <v>0</v>
      </c>
      <c r="J53" s="203">
        <f t="shared" si="23"/>
        <v>30</v>
      </c>
      <c r="K53" s="203">
        <f t="shared" si="24"/>
        <v>0</v>
      </c>
      <c r="L53" s="204">
        <f t="shared" si="25"/>
        <v>0</v>
      </c>
      <c r="M53" s="202">
        <f t="shared" si="26"/>
        <v>20</v>
      </c>
      <c r="N53" s="206">
        <f t="shared" si="14"/>
        <v>2</v>
      </c>
      <c r="O53" s="264">
        <v>2</v>
      </c>
      <c r="P53" s="265"/>
      <c r="Q53" s="266"/>
      <c r="R53" s="266"/>
      <c r="S53" s="267"/>
      <c r="T53" s="268"/>
      <c r="U53" s="269"/>
      <c r="V53" s="258"/>
      <c r="W53" s="254"/>
      <c r="X53" s="182"/>
      <c r="Y53" s="182"/>
      <c r="Z53" s="255"/>
      <c r="AA53" s="256"/>
      <c r="AB53" s="257"/>
      <c r="AC53" s="258"/>
      <c r="AD53" s="254"/>
      <c r="AE53" s="182"/>
      <c r="AF53" s="182"/>
      <c r="AG53" s="255"/>
      <c r="AH53" s="256"/>
      <c r="AI53" s="257"/>
      <c r="AJ53" s="258"/>
      <c r="AK53" s="254"/>
      <c r="AL53" s="182">
        <v>30</v>
      </c>
      <c r="AM53" s="182"/>
      <c r="AN53" s="255"/>
      <c r="AO53" s="256">
        <v>20</v>
      </c>
      <c r="AP53" s="257">
        <v>2</v>
      </c>
      <c r="AQ53" s="258" t="s">
        <v>5</v>
      </c>
      <c r="AR53" s="254"/>
      <c r="AS53" s="182"/>
      <c r="AT53" s="182"/>
      <c r="AU53" s="255"/>
      <c r="AV53" s="256"/>
      <c r="AW53" s="257"/>
      <c r="AX53" s="258"/>
      <c r="AY53" s="254"/>
      <c r="AZ53" s="182"/>
      <c r="BA53" s="182"/>
      <c r="BB53" s="255"/>
      <c r="BC53" s="256"/>
      <c r="BD53" s="257"/>
      <c r="BE53" s="258"/>
      <c r="BF53" s="254"/>
      <c r="BG53" s="182"/>
      <c r="BH53" s="182"/>
      <c r="BI53" s="255"/>
      <c r="BJ53" s="256"/>
      <c r="BK53" s="257"/>
      <c r="BL53" s="258"/>
      <c r="BM53" s="237">
        <f t="shared" si="15"/>
        <v>0</v>
      </c>
      <c r="BN53" s="259">
        <f t="shared" si="16"/>
        <v>2</v>
      </c>
      <c r="BO53" s="259">
        <f t="shared" si="17"/>
        <v>30</v>
      </c>
      <c r="BP53" s="259">
        <f t="shared" si="18"/>
        <v>2</v>
      </c>
      <c r="BQ53" s="260">
        <f t="shared" si="19"/>
        <v>0</v>
      </c>
      <c r="BR53" s="261">
        <f t="shared" si="20"/>
        <v>1.2</v>
      </c>
      <c r="BS53" s="262">
        <f t="shared" si="21"/>
        <v>0.8</v>
      </c>
    </row>
    <row r="54" spans="1:71" s="263" customFormat="1" ht="25.5" customHeight="1">
      <c r="A54" s="237">
        <v>42</v>
      </c>
      <c r="B54" s="83" t="s">
        <v>240</v>
      </c>
      <c r="C54" s="83"/>
      <c r="D54" s="190" t="s">
        <v>9</v>
      </c>
      <c r="E54" s="190" t="s">
        <v>10</v>
      </c>
      <c r="F54" s="190" t="s">
        <v>10</v>
      </c>
      <c r="G54" s="192" t="s">
        <v>9</v>
      </c>
      <c r="H54" s="202">
        <f t="shared" si="8"/>
        <v>30</v>
      </c>
      <c r="I54" s="203">
        <f t="shared" si="22"/>
        <v>0</v>
      </c>
      <c r="J54" s="203">
        <f t="shared" si="23"/>
        <v>30</v>
      </c>
      <c r="K54" s="203">
        <f t="shared" si="24"/>
        <v>0</v>
      </c>
      <c r="L54" s="204">
        <f t="shared" si="25"/>
        <v>0</v>
      </c>
      <c r="M54" s="202">
        <f t="shared" si="26"/>
        <v>20</v>
      </c>
      <c r="N54" s="206">
        <f t="shared" si="14"/>
        <v>2</v>
      </c>
      <c r="O54" s="264">
        <v>2</v>
      </c>
      <c r="P54" s="265"/>
      <c r="Q54" s="266"/>
      <c r="R54" s="266"/>
      <c r="S54" s="267"/>
      <c r="T54" s="268"/>
      <c r="U54" s="269"/>
      <c r="V54" s="258"/>
      <c r="W54" s="254"/>
      <c r="X54" s="182"/>
      <c r="Y54" s="182"/>
      <c r="Z54" s="255"/>
      <c r="AA54" s="256"/>
      <c r="AB54" s="257"/>
      <c r="AC54" s="258"/>
      <c r="AD54" s="254"/>
      <c r="AE54" s="182"/>
      <c r="AF54" s="182"/>
      <c r="AG54" s="255"/>
      <c r="AH54" s="256"/>
      <c r="AI54" s="257"/>
      <c r="AJ54" s="258"/>
      <c r="AK54" s="254"/>
      <c r="AL54" s="182">
        <v>30</v>
      </c>
      <c r="AM54" s="182"/>
      <c r="AN54" s="255"/>
      <c r="AO54" s="256">
        <v>20</v>
      </c>
      <c r="AP54" s="257">
        <v>2</v>
      </c>
      <c r="AQ54" s="258" t="s">
        <v>5</v>
      </c>
      <c r="AR54" s="254"/>
      <c r="AS54" s="182"/>
      <c r="AT54" s="182"/>
      <c r="AU54" s="255"/>
      <c r="AV54" s="256"/>
      <c r="AW54" s="257"/>
      <c r="AX54" s="258"/>
      <c r="AY54" s="254"/>
      <c r="AZ54" s="182"/>
      <c r="BA54" s="182"/>
      <c r="BB54" s="255"/>
      <c r="BC54" s="256"/>
      <c r="BD54" s="257"/>
      <c r="BE54" s="258"/>
      <c r="BF54" s="254"/>
      <c r="BG54" s="182"/>
      <c r="BH54" s="182"/>
      <c r="BI54" s="255"/>
      <c r="BJ54" s="256"/>
      <c r="BK54" s="257"/>
      <c r="BL54" s="258"/>
      <c r="BM54" s="237">
        <f t="shared" si="15"/>
        <v>0</v>
      </c>
      <c r="BN54" s="259">
        <f t="shared" si="16"/>
        <v>2</v>
      </c>
      <c r="BO54" s="259">
        <f t="shared" si="17"/>
        <v>30</v>
      </c>
      <c r="BP54" s="259">
        <f t="shared" si="18"/>
        <v>2</v>
      </c>
      <c r="BQ54" s="260">
        <f t="shared" si="19"/>
        <v>0</v>
      </c>
      <c r="BR54" s="261">
        <f t="shared" si="20"/>
        <v>1.2</v>
      </c>
      <c r="BS54" s="262">
        <f t="shared" si="21"/>
        <v>0.8</v>
      </c>
    </row>
    <row r="55" spans="1:71" s="263" customFormat="1" ht="25.5" customHeight="1">
      <c r="A55" s="237">
        <v>43</v>
      </c>
      <c r="B55" s="83" t="s">
        <v>241</v>
      </c>
      <c r="C55" s="83"/>
      <c r="D55" s="190" t="s">
        <v>9</v>
      </c>
      <c r="E55" s="190" t="s">
        <v>10</v>
      </c>
      <c r="F55" s="190" t="s">
        <v>10</v>
      </c>
      <c r="G55" s="192" t="s">
        <v>9</v>
      </c>
      <c r="H55" s="202">
        <f t="shared" si="8"/>
        <v>30</v>
      </c>
      <c r="I55" s="203">
        <f t="shared" si="22"/>
        <v>0</v>
      </c>
      <c r="J55" s="203">
        <f t="shared" si="23"/>
        <v>30</v>
      </c>
      <c r="K55" s="203">
        <f t="shared" si="24"/>
        <v>0</v>
      </c>
      <c r="L55" s="204">
        <f t="shared" si="25"/>
        <v>0</v>
      </c>
      <c r="M55" s="202">
        <f t="shared" si="26"/>
        <v>20</v>
      </c>
      <c r="N55" s="206">
        <f t="shared" si="14"/>
        <v>2</v>
      </c>
      <c r="O55" s="264">
        <v>2</v>
      </c>
      <c r="P55" s="265"/>
      <c r="Q55" s="266"/>
      <c r="R55" s="266"/>
      <c r="S55" s="267"/>
      <c r="T55" s="268"/>
      <c r="U55" s="269"/>
      <c r="V55" s="258"/>
      <c r="W55" s="254"/>
      <c r="X55" s="182"/>
      <c r="Y55" s="182"/>
      <c r="Z55" s="255"/>
      <c r="AA55" s="256"/>
      <c r="AB55" s="257"/>
      <c r="AC55" s="258"/>
      <c r="AD55" s="254"/>
      <c r="AE55" s="182"/>
      <c r="AF55" s="182"/>
      <c r="AG55" s="255"/>
      <c r="AH55" s="256"/>
      <c r="AI55" s="257"/>
      <c r="AJ55" s="258"/>
      <c r="AK55" s="254"/>
      <c r="AL55" s="182"/>
      <c r="AM55" s="182"/>
      <c r="AN55" s="255"/>
      <c r="AO55" s="256"/>
      <c r="AP55" s="257"/>
      <c r="AQ55" s="258"/>
      <c r="AR55" s="254"/>
      <c r="AS55" s="182">
        <v>30</v>
      </c>
      <c r="AT55" s="182"/>
      <c r="AU55" s="255"/>
      <c r="AV55" s="256">
        <v>20</v>
      </c>
      <c r="AW55" s="257">
        <v>2</v>
      </c>
      <c r="AX55" s="258" t="s">
        <v>5</v>
      </c>
      <c r="AY55" s="254"/>
      <c r="AZ55" s="182"/>
      <c r="BA55" s="182"/>
      <c r="BB55" s="255"/>
      <c r="BC55" s="256"/>
      <c r="BD55" s="257"/>
      <c r="BE55" s="258"/>
      <c r="BF55" s="254"/>
      <c r="BG55" s="182"/>
      <c r="BH55" s="182"/>
      <c r="BI55" s="255"/>
      <c r="BJ55" s="256"/>
      <c r="BK55" s="257"/>
      <c r="BL55" s="258"/>
      <c r="BM55" s="237">
        <f t="shared" si="15"/>
        <v>0</v>
      </c>
      <c r="BN55" s="259">
        <f t="shared" si="16"/>
        <v>2</v>
      </c>
      <c r="BO55" s="259">
        <f t="shared" si="17"/>
        <v>30</v>
      </c>
      <c r="BP55" s="259">
        <f t="shared" si="18"/>
        <v>2</v>
      </c>
      <c r="BQ55" s="260">
        <f t="shared" si="19"/>
        <v>0</v>
      </c>
      <c r="BR55" s="261">
        <f t="shared" si="20"/>
        <v>1.2</v>
      </c>
      <c r="BS55" s="262">
        <f t="shared" si="21"/>
        <v>0.8</v>
      </c>
    </row>
    <row r="56" spans="1:71" s="263" customFormat="1" ht="25.5" customHeight="1">
      <c r="A56" s="237">
        <v>44</v>
      </c>
      <c r="B56" s="83" t="s">
        <v>242</v>
      </c>
      <c r="C56" s="83"/>
      <c r="D56" s="190" t="s">
        <v>9</v>
      </c>
      <c r="E56" s="190" t="s">
        <v>10</v>
      </c>
      <c r="F56" s="190" t="s">
        <v>10</v>
      </c>
      <c r="G56" s="192" t="s">
        <v>9</v>
      </c>
      <c r="H56" s="202">
        <f aca="true" t="shared" si="27" ref="H56:H76">I56+J56+K56+L56</f>
        <v>30</v>
      </c>
      <c r="I56" s="203">
        <f aca="true" t="shared" si="28" ref="I56:I76">P56+W56+AD56+AK56+AR56+AY56+BF56</f>
        <v>0</v>
      </c>
      <c r="J56" s="203">
        <f aca="true" t="shared" si="29" ref="J56:J76">Q56+X56+AE56+AL56+AS56+AZ56+BG56</f>
        <v>30</v>
      </c>
      <c r="K56" s="203">
        <f aca="true" t="shared" si="30" ref="K56:K76">R56+Y56+AF56+AM56+AT56+BA56+BH56</f>
        <v>0</v>
      </c>
      <c r="L56" s="204">
        <f aca="true" t="shared" si="31" ref="L56:L76">S56+Z56+AG56+AN56+AU56+BB56+BI56</f>
        <v>0</v>
      </c>
      <c r="M56" s="202">
        <f aca="true" t="shared" si="32" ref="M56:M76">T56+AA56+AH56+AO56+AV56+BC56+BJ56</f>
        <v>20</v>
      </c>
      <c r="N56" s="206">
        <f aca="true" t="shared" si="33" ref="N56:N76">U56+AB56+AI56+AP56+AW56+BD56+BK56</f>
        <v>2</v>
      </c>
      <c r="O56" s="264">
        <v>2</v>
      </c>
      <c r="P56" s="265"/>
      <c r="Q56" s="266"/>
      <c r="R56" s="266"/>
      <c r="S56" s="267"/>
      <c r="T56" s="268"/>
      <c r="U56" s="269"/>
      <c r="V56" s="258"/>
      <c r="W56" s="254"/>
      <c r="X56" s="182"/>
      <c r="Y56" s="182"/>
      <c r="Z56" s="255"/>
      <c r="AA56" s="256"/>
      <c r="AB56" s="257"/>
      <c r="AC56" s="258"/>
      <c r="AD56" s="254"/>
      <c r="AE56" s="182"/>
      <c r="AF56" s="182"/>
      <c r="AG56" s="255"/>
      <c r="AH56" s="256"/>
      <c r="AI56" s="257"/>
      <c r="AJ56" s="258"/>
      <c r="AK56" s="254"/>
      <c r="AL56" s="182"/>
      <c r="AM56" s="182"/>
      <c r="AN56" s="255"/>
      <c r="AO56" s="256"/>
      <c r="AP56" s="257"/>
      <c r="AQ56" s="258"/>
      <c r="AR56" s="254"/>
      <c r="AS56" s="182">
        <v>30</v>
      </c>
      <c r="AT56" s="182"/>
      <c r="AU56" s="255"/>
      <c r="AV56" s="256">
        <v>20</v>
      </c>
      <c r="AW56" s="257">
        <v>2</v>
      </c>
      <c r="AX56" s="258" t="s">
        <v>5</v>
      </c>
      <c r="AY56" s="254"/>
      <c r="AZ56" s="182"/>
      <c r="BA56" s="182"/>
      <c r="BB56" s="255"/>
      <c r="BC56" s="256"/>
      <c r="BD56" s="257"/>
      <c r="BE56" s="258"/>
      <c r="BF56" s="254"/>
      <c r="BG56" s="182"/>
      <c r="BH56" s="182"/>
      <c r="BI56" s="255"/>
      <c r="BJ56" s="256"/>
      <c r="BK56" s="257"/>
      <c r="BL56" s="258"/>
      <c r="BM56" s="237">
        <f t="shared" si="15"/>
        <v>0</v>
      </c>
      <c r="BN56" s="259">
        <f t="shared" si="16"/>
        <v>2</v>
      </c>
      <c r="BO56" s="259">
        <f t="shared" si="17"/>
        <v>30</v>
      </c>
      <c r="BP56" s="259">
        <f t="shared" si="18"/>
        <v>2</v>
      </c>
      <c r="BQ56" s="260">
        <f t="shared" si="19"/>
        <v>0</v>
      </c>
      <c r="BR56" s="261">
        <f t="shared" si="20"/>
        <v>1.2</v>
      </c>
      <c r="BS56" s="262">
        <f t="shared" si="21"/>
        <v>0.8</v>
      </c>
    </row>
    <row r="57" spans="1:71" s="263" customFormat="1" ht="25.5" customHeight="1">
      <c r="A57" s="237">
        <v>45</v>
      </c>
      <c r="B57" s="83" t="s">
        <v>243</v>
      </c>
      <c r="C57" s="83"/>
      <c r="D57" s="190" t="s">
        <v>9</v>
      </c>
      <c r="E57" s="190" t="s">
        <v>10</v>
      </c>
      <c r="F57" s="190" t="s">
        <v>10</v>
      </c>
      <c r="G57" s="317" t="s">
        <v>9</v>
      </c>
      <c r="H57" s="202">
        <f t="shared" si="27"/>
        <v>15</v>
      </c>
      <c r="I57" s="203">
        <f t="shared" si="28"/>
        <v>15</v>
      </c>
      <c r="J57" s="203">
        <f t="shared" si="29"/>
        <v>0</v>
      </c>
      <c r="K57" s="203">
        <f t="shared" si="30"/>
        <v>0</v>
      </c>
      <c r="L57" s="204">
        <f t="shared" si="31"/>
        <v>0</v>
      </c>
      <c r="M57" s="202">
        <f t="shared" si="32"/>
        <v>10</v>
      </c>
      <c r="N57" s="206">
        <f t="shared" si="33"/>
        <v>1</v>
      </c>
      <c r="O57" s="271"/>
      <c r="P57" s="265"/>
      <c r="Q57" s="266"/>
      <c r="R57" s="266"/>
      <c r="S57" s="267"/>
      <c r="T57" s="268"/>
      <c r="U57" s="269"/>
      <c r="V57" s="258"/>
      <c r="W57" s="254"/>
      <c r="X57" s="182"/>
      <c r="Y57" s="182"/>
      <c r="Z57" s="255"/>
      <c r="AA57" s="256"/>
      <c r="AB57" s="257"/>
      <c r="AC57" s="258"/>
      <c r="AD57" s="254"/>
      <c r="AE57" s="182"/>
      <c r="AF57" s="182"/>
      <c r="AG57" s="255"/>
      <c r="AH57" s="256"/>
      <c r="AI57" s="257"/>
      <c r="AJ57" s="258"/>
      <c r="AK57" s="254"/>
      <c r="AL57" s="182"/>
      <c r="AM57" s="182"/>
      <c r="AN57" s="255"/>
      <c r="AO57" s="256"/>
      <c r="AP57" s="257"/>
      <c r="AQ57" s="258"/>
      <c r="AR57" s="254">
        <v>15</v>
      </c>
      <c r="AS57" s="182"/>
      <c r="AT57" s="182"/>
      <c r="AU57" s="255"/>
      <c r="AV57" s="256">
        <v>10</v>
      </c>
      <c r="AW57" s="257">
        <v>1</v>
      </c>
      <c r="AX57" s="258" t="s">
        <v>5</v>
      </c>
      <c r="AY57" s="254"/>
      <c r="AZ57" s="182"/>
      <c r="BA57" s="182"/>
      <c r="BB57" s="255"/>
      <c r="BC57" s="256"/>
      <c r="BD57" s="257"/>
      <c r="BE57" s="258"/>
      <c r="BF57" s="254"/>
      <c r="BG57" s="182"/>
      <c r="BH57" s="182"/>
      <c r="BI57" s="255"/>
      <c r="BJ57" s="256"/>
      <c r="BK57" s="257"/>
      <c r="BL57" s="258"/>
      <c r="BM57" s="237">
        <f t="shared" si="15"/>
        <v>0</v>
      </c>
      <c r="BN57" s="259">
        <f t="shared" si="16"/>
        <v>0</v>
      </c>
      <c r="BO57" s="259">
        <f t="shared" si="17"/>
        <v>0</v>
      </c>
      <c r="BP57" s="259">
        <f t="shared" si="18"/>
        <v>1</v>
      </c>
      <c r="BQ57" s="260">
        <f t="shared" si="19"/>
        <v>0</v>
      </c>
      <c r="BR57" s="261">
        <f t="shared" si="20"/>
        <v>0.6</v>
      </c>
      <c r="BS57" s="262">
        <f t="shared" si="21"/>
        <v>0.4</v>
      </c>
    </row>
    <row r="58" spans="1:71" s="263" customFormat="1" ht="25.5" customHeight="1">
      <c r="A58" s="237">
        <v>46</v>
      </c>
      <c r="B58" s="83" t="s">
        <v>244</v>
      </c>
      <c r="C58" s="83"/>
      <c r="D58" s="190" t="s">
        <v>9</v>
      </c>
      <c r="E58" s="190" t="s">
        <v>10</v>
      </c>
      <c r="F58" s="190" t="s">
        <v>10</v>
      </c>
      <c r="G58" s="317" t="s">
        <v>9</v>
      </c>
      <c r="H58" s="202">
        <f t="shared" si="27"/>
        <v>15</v>
      </c>
      <c r="I58" s="203">
        <f t="shared" si="28"/>
        <v>15</v>
      </c>
      <c r="J58" s="203">
        <f t="shared" si="29"/>
        <v>0</v>
      </c>
      <c r="K58" s="203">
        <f t="shared" si="30"/>
        <v>0</v>
      </c>
      <c r="L58" s="204">
        <f t="shared" si="31"/>
        <v>0</v>
      </c>
      <c r="M58" s="202">
        <f t="shared" si="32"/>
        <v>10</v>
      </c>
      <c r="N58" s="206">
        <f t="shared" si="33"/>
        <v>1</v>
      </c>
      <c r="O58" s="271"/>
      <c r="P58" s="265"/>
      <c r="Q58" s="266"/>
      <c r="R58" s="266"/>
      <c r="S58" s="267"/>
      <c r="T58" s="268"/>
      <c r="U58" s="269"/>
      <c r="V58" s="258"/>
      <c r="W58" s="254"/>
      <c r="X58" s="182"/>
      <c r="Y58" s="182"/>
      <c r="Z58" s="255"/>
      <c r="AA58" s="256"/>
      <c r="AB58" s="257"/>
      <c r="AC58" s="258"/>
      <c r="AD58" s="254"/>
      <c r="AE58" s="182"/>
      <c r="AF58" s="182"/>
      <c r="AG58" s="255"/>
      <c r="AH58" s="256"/>
      <c r="AI58" s="257"/>
      <c r="AJ58" s="258"/>
      <c r="AK58" s="254"/>
      <c r="AL58" s="182"/>
      <c r="AM58" s="182"/>
      <c r="AN58" s="255"/>
      <c r="AO58" s="256"/>
      <c r="AP58" s="257"/>
      <c r="AQ58" s="258"/>
      <c r="AR58" s="254">
        <v>15</v>
      </c>
      <c r="AS58" s="182"/>
      <c r="AT58" s="182"/>
      <c r="AU58" s="255"/>
      <c r="AV58" s="256">
        <v>10</v>
      </c>
      <c r="AW58" s="257">
        <v>1</v>
      </c>
      <c r="AX58" s="258" t="s">
        <v>5</v>
      </c>
      <c r="AY58" s="254"/>
      <c r="AZ58" s="182"/>
      <c r="BA58" s="182"/>
      <c r="BB58" s="255"/>
      <c r="BC58" s="256"/>
      <c r="BD58" s="257"/>
      <c r="BE58" s="258"/>
      <c r="BF58" s="254"/>
      <c r="BG58" s="182"/>
      <c r="BH58" s="182"/>
      <c r="BI58" s="255"/>
      <c r="BJ58" s="256"/>
      <c r="BK58" s="257"/>
      <c r="BL58" s="258"/>
      <c r="BM58" s="237">
        <f t="shared" si="15"/>
        <v>0</v>
      </c>
      <c r="BN58" s="259">
        <f t="shared" si="16"/>
        <v>0</v>
      </c>
      <c r="BO58" s="259">
        <f t="shared" si="17"/>
        <v>0</v>
      </c>
      <c r="BP58" s="259">
        <f t="shared" si="18"/>
        <v>1</v>
      </c>
      <c r="BQ58" s="260">
        <f t="shared" si="19"/>
        <v>0</v>
      </c>
      <c r="BR58" s="261">
        <f t="shared" si="20"/>
        <v>0.6</v>
      </c>
      <c r="BS58" s="262">
        <f t="shared" si="21"/>
        <v>0.4</v>
      </c>
    </row>
    <row r="59" spans="1:71" s="263" customFormat="1" ht="25.5" customHeight="1">
      <c r="A59" s="237">
        <v>47</v>
      </c>
      <c r="B59" s="83" t="s">
        <v>245</v>
      </c>
      <c r="C59" s="83"/>
      <c r="D59" s="190" t="s">
        <v>9</v>
      </c>
      <c r="E59" s="190" t="s">
        <v>10</v>
      </c>
      <c r="F59" s="190" t="s">
        <v>10</v>
      </c>
      <c r="G59" s="192" t="s">
        <v>9</v>
      </c>
      <c r="H59" s="202">
        <f t="shared" si="27"/>
        <v>30</v>
      </c>
      <c r="I59" s="203">
        <f t="shared" si="28"/>
        <v>0</v>
      </c>
      <c r="J59" s="203">
        <f t="shared" si="29"/>
        <v>30</v>
      </c>
      <c r="K59" s="203">
        <f t="shared" si="30"/>
        <v>0</v>
      </c>
      <c r="L59" s="204">
        <f t="shared" si="31"/>
        <v>0</v>
      </c>
      <c r="M59" s="202">
        <f t="shared" si="32"/>
        <v>20</v>
      </c>
      <c r="N59" s="206">
        <f t="shared" si="33"/>
        <v>2</v>
      </c>
      <c r="O59" s="264">
        <v>2</v>
      </c>
      <c r="P59" s="265"/>
      <c r="Q59" s="266"/>
      <c r="R59" s="266"/>
      <c r="S59" s="267"/>
      <c r="T59" s="268"/>
      <c r="U59" s="269"/>
      <c r="V59" s="258"/>
      <c r="W59" s="254"/>
      <c r="X59" s="182"/>
      <c r="Y59" s="182"/>
      <c r="Z59" s="255"/>
      <c r="AA59" s="256"/>
      <c r="AB59" s="257"/>
      <c r="AC59" s="258"/>
      <c r="AD59" s="254"/>
      <c r="AE59" s="182"/>
      <c r="AF59" s="182"/>
      <c r="AG59" s="255"/>
      <c r="AH59" s="256"/>
      <c r="AI59" s="257"/>
      <c r="AJ59" s="258"/>
      <c r="AK59" s="254"/>
      <c r="AL59" s="182"/>
      <c r="AM59" s="182"/>
      <c r="AN59" s="255"/>
      <c r="AO59" s="256"/>
      <c r="AP59" s="257"/>
      <c r="AQ59" s="258"/>
      <c r="AR59" s="254"/>
      <c r="AS59" s="182"/>
      <c r="AT59" s="182"/>
      <c r="AU59" s="255"/>
      <c r="AV59" s="256"/>
      <c r="AW59" s="257"/>
      <c r="AX59" s="258"/>
      <c r="AY59" s="254"/>
      <c r="AZ59" s="182">
        <v>30</v>
      </c>
      <c r="BA59" s="182"/>
      <c r="BB59" s="255"/>
      <c r="BC59" s="256">
        <v>20</v>
      </c>
      <c r="BD59" s="257">
        <v>2</v>
      </c>
      <c r="BE59" s="258" t="s">
        <v>5</v>
      </c>
      <c r="BF59" s="254"/>
      <c r="BG59" s="182"/>
      <c r="BH59" s="182"/>
      <c r="BI59" s="255"/>
      <c r="BJ59" s="256"/>
      <c r="BK59" s="257"/>
      <c r="BL59" s="258"/>
      <c r="BM59" s="237">
        <f t="shared" si="15"/>
        <v>0</v>
      </c>
      <c r="BN59" s="259">
        <f t="shared" si="16"/>
        <v>2</v>
      </c>
      <c r="BO59" s="259">
        <f t="shared" si="17"/>
        <v>30</v>
      </c>
      <c r="BP59" s="259">
        <f t="shared" si="18"/>
        <v>2</v>
      </c>
      <c r="BQ59" s="260">
        <f t="shared" si="19"/>
        <v>0</v>
      </c>
      <c r="BR59" s="261">
        <f t="shared" si="20"/>
        <v>1.2</v>
      </c>
      <c r="BS59" s="262">
        <f t="shared" si="21"/>
        <v>0.8</v>
      </c>
    </row>
    <row r="60" spans="1:71" s="263" customFormat="1" ht="25.5" customHeight="1">
      <c r="A60" s="237">
        <v>48</v>
      </c>
      <c r="B60" s="83" t="s">
        <v>246</v>
      </c>
      <c r="C60" s="83"/>
      <c r="D60" s="190" t="s">
        <v>9</v>
      </c>
      <c r="E60" s="190" t="s">
        <v>10</v>
      </c>
      <c r="F60" s="190" t="s">
        <v>10</v>
      </c>
      <c r="G60" s="192" t="s">
        <v>9</v>
      </c>
      <c r="H60" s="202">
        <f t="shared" si="27"/>
        <v>30</v>
      </c>
      <c r="I60" s="203">
        <f t="shared" si="28"/>
        <v>0</v>
      </c>
      <c r="J60" s="203">
        <f t="shared" si="29"/>
        <v>30</v>
      </c>
      <c r="K60" s="203">
        <f t="shared" si="30"/>
        <v>0</v>
      </c>
      <c r="L60" s="204">
        <f t="shared" si="31"/>
        <v>0</v>
      </c>
      <c r="M60" s="202">
        <f t="shared" si="32"/>
        <v>20</v>
      </c>
      <c r="N60" s="206">
        <f t="shared" si="33"/>
        <v>2</v>
      </c>
      <c r="O60" s="264">
        <v>2</v>
      </c>
      <c r="P60" s="265"/>
      <c r="Q60" s="266"/>
      <c r="R60" s="266"/>
      <c r="S60" s="267"/>
      <c r="T60" s="268"/>
      <c r="U60" s="269"/>
      <c r="V60" s="258"/>
      <c r="W60" s="254"/>
      <c r="X60" s="182"/>
      <c r="Y60" s="182"/>
      <c r="Z60" s="255"/>
      <c r="AA60" s="256"/>
      <c r="AB60" s="257"/>
      <c r="AC60" s="258"/>
      <c r="AD60" s="254"/>
      <c r="AE60" s="182"/>
      <c r="AF60" s="182"/>
      <c r="AG60" s="255"/>
      <c r="AH60" s="256"/>
      <c r="AI60" s="257"/>
      <c r="AJ60" s="258"/>
      <c r="AK60" s="254"/>
      <c r="AL60" s="182"/>
      <c r="AM60" s="182"/>
      <c r="AN60" s="255"/>
      <c r="AO60" s="256"/>
      <c r="AP60" s="257"/>
      <c r="AQ60" s="258"/>
      <c r="AR60" s="254"/>
      <c r="AS60" s="182"/>
      <c r="AT60" s="182"/>
      <c r="AU60" s="255"/>
      <c r="AV60" s="256"/>
      <c r="AW60" s="257"/>
      <c r="AX60" s="258"/>
      <c r="AY60" s="254"/>
      <c r="AZ60" s="182">
        <v>30</v>
      </c>
      <c r="BA60" s="182"/>
      <c r="BB60" s="255"/>
      <c r="BC60" s="256">
        <v>20</v>
      </c>
      <c r="BD60" s="257">
        <v>2</v>
      </c>
      <c r="BE60" s="258" t="s">
        <v>5</v>
      </c>
      <c r="BF60" s="254"/>
      <c r="BG60" s="182"/>
      <c r="BH60" s="182"/>
      <c r="BI60" s="255"/>
      <c r="BJ60" s="256"/>
      <c r="BK60" s="257"/>
      <c r="BL60" s="258"/>
      <c r="BM60" s="237">
        <f t="shared" si="15"/>
        <v>0</v>
      </c>
      <c r="BN60" s="259">
        <f t="shared" si="16"/>
        <v>2</v>
      </c>
      <c r="BO60" s="259">
        <f t="shared" si="17"/>
        <v>30</v>
      </c>
      <c r="BP60" s="259">
        <f t="shared" si="18"/>
        <v>2</v>
      </c>
      <c r="BQ60" s="260">
        <f t="shared" si="19"/>
        <v>0</v>
      </c>
      <c r="BR60" s="261">
        <f t="shared" si="20"/>
        <v>1.2</v>
      </c>
      <c r="BS60" s="262">
        <f t="shared" si="21"/>
        <v>0.8</v>
      </c>
    </row>
    <row r="61" spans="1:71" s="236" customFormat="1" ht="14.25">
      <c r="A61" s="237">
        <v>49</v>
      </c>
      <c r="B61" s="81"/>
      <c r="C61" s="83"/>
      <c r="D61" s="190"/>
      <c r="E61" s="190"/>
      <c r="F61" s="190"/>
      <c r="G61" s="192"/>
      <c r="H61" s="202">
        <f t="shared" si="27"/>
        <v>0</v>
      </c>
      <c r="I61" s="203">
        <f t="shared" si="28"/>
        <v>0</v>
      </c>
      <c r="J61" s="203">
        <f t="shared" si="29"/>
        <v>0</v>
      </c>
      <c r="K61" s="203">
        <f t="shared" si="30"/>
        <v>0</v>
      </c>
      <c r="L61" s="204">
        <f t="shared" si="31"/>
        <v>0</v>
      </c>
      <c r="M61" s="202">
        <f t="shared" si="32"/>
        <v>0</v>
      </c>
      <c r="N61" s="206">
        <f t="shared" si="33"/>
        <v>0</v>
      </c>
      <c r="O61" s="264"/>
      <c r="P61" s="265"/>
      <c r="Q61" s="266"/>
      <c r="R61" s="266"/>
      <c r="S61" s="267"/>
      <c r="T61" s="268"/>
      <c r="U61" s="269"/>
      <c r="V61" s="258"/>
      <c r="W61" s="254"/>
      <c r="X61" s="182"/>
      <c r="Y61" s="182"/>
      <c r="Z61" s="255"/>
      <c r="AA61" s="256"/>
      <c r="AB61" s="257"/>
      <c r="AC61" s="258"/>
      <c r="AD61" s="254"/>
      <c r="AE61" s="182"/>
      <c r="AF61" s="182"/>
      <c r="AG61" s="255"/>
      <c r="AH61" s="256"/>
      <c r="AI61" s="257"/>
      <c r="AJ61" s="258"/>
      <c r="AK61" s="254"/>
      <c r="AL61" s="182"/>
      <c r="AM61" s="182"/>
      <c r="AN61" s="255"/>
      <c r="AO61" s="256"/>
      <c r="AP61" s="257"/>
      <c r="AQ61" s="258"/>
      <c r="AR61" s="254"/>
      <c r="AS61" s="182"/>
      <c r="AT61" s="182"/>
      <c r="AU61" s="255"/>
      <c r="AV61" s="256"/>
      <c r="AW61" s="257"/>
      <c r="AX61" s="258"/>
      <c r="AY61" s="254"/>
      <c r="AZ61" s="182"/>
      <c r="BA61" s="182"/>
      <c r="BB61" s="255"/>
      <c r="BC61" s="256"/>
      <c r="BD61" s="257"/>
      <c r="BE61" s="258"/>
      <c r="BF61" s="225"/>
      <c r="BG61" s="226"/>
      <c r="BH61" s="226"/>
      <c r="BI61" s="227"/>
      <c r="BJ61" s="228"/>
      <c r="BK61" s="229"/>
      <c r="BL61" s="230"/>
      <c r="BM61" s="237">
        <f t="shared" si="15"/>
        <v>0</v>
      </c>
      <c r="BN61" s="259">
        <f t="shared" si="16"/>
        <v>0</v>
      </c>
      <c r="BO61" s="259">
        <f t="shared" si="17"/>
        <v>0</v>
      </c>
      <c r="BP61" s="259">
        <f t="shared" si="18"/>
        <v>0</v>
      </c>
      <c r="BQ61" s="260">
        <f t="shared" si="19"/>
        <v>0</v>
      </c>
      <c r="BR61" s="261">
        <f t="shared" si="20"/>
        <v>0</v>
      </c>
      <c r="BS61" s="262">
        <f t="shared" si="21"/>
        <v>0</v>
      </c>
    </row>
    <row r="62" spans="1:71" s="236" customFormat="1" ht="14.25">
      <c r="A62" s="237">
        <v>50</v>
      </c>
      <c r="B62" s="81"/>
      <c r="C62" s="83"/>
      <c r="D62" s="182"/>
      <c r="E62" s="182"/>
      <c r="F62" s="182"/>
      <c r="G62" s="183"/>
      <c r="H62" s="202">
        <f t="shared" si="27"/>
        <v>0</v>
      </c>
      <c r="I62" s="203">
        <f t="shared" si="28"/>
        <v>0</v>
      </c>
      <c r="J62" s="203">
        <f t="shared" si="29"/>
        <v>0</v>
      </c>
      <c r="K62" s="203">
        <f t="shared" si="30"/>
        <v>0</v>
      </c>
      <c r="L62" s="204">
        <f t="shared" si="31"/>
        <v>0</v>
      </c>
      <c r="M62" s="202">
        <f t="shared" si="32"/>
        <v>0</v>
      </c>
      <c r="N62" s="206">
        <f t="shared" si="33"/>
        <v>0</v>
      </c>
      <c r="O62" s="264"/>
      <c r="P62" s="265"/>
      <c r="Q62" s="266"/>
      <c r="R62" s="266"/>
      <c r="S62" s="267"/>
      <c r="T62" s="268"/>
      <c r="U62" s="269"/>
      <c r="V62" s="258"/>
      <c r="W62" s="254"/>
      <c r="X62" s="182"/>
      <c r="Y62" s="182"/>
      <c r="Z62" s="255"/>
      <c r="AA62" s="256"/>
      <c r="AB62" s="257"/>
      <c r="AC62" s="258"/>
      <c r="AD62" s="254"/>
      <c r="AE62" s="182"/>
      <c r="AF62" s="182"/>
      <c r="AG62" s="255"/>
      <c r="AH62" s="256"/>
      <c r="AI62" s="257"/>
      <c r="AJ62" s="258"/>
      <c r="AK62" s="254"/>
      <c r="AL62" s="182"/>
      <c r="AM62" s="182"/>
      <c r="AN62" s="255"/>
      <c r="AO62" s="256"/>
      <c r="AP62" s="257"/>
      <c r="AQ62" s="258"/>
      <c r="AR62" s="254"/>
      <c r="AS62" s="182"/>
      <c r="AT62" s="182"/>
      <c r="AU62" s="255"/>
      <c r="AV62" s="256"/>
      <c r="AW62" s="257"/>
      <c r="AX62" s="258"/>
      <c r="AY62" s="254"/>
      <c r="AZ62" s="182"/>
      <c r="BA62" s="182"/>
      <c r="BB62" s="255"/>
      <c r="BC62" s="256"/>
      <c r="BD62" s="257"/>
      <c r="BE62" s="258"/>
      <c r="BF62" s="225"/>
      <c r="BG62" s="226"/>
      <c r="BH62" s="226"/>
      <c r="BI62" s="227"/>
      <c r="BJ62" s="228"/>
      <c r="BK62" s="229"/>
      <c r="BL62" s="230"/>
      <c r="BM62" s="237">
        <f t="shared" si="15"/>
        <v>0</v>
      </c>
      <c r="BN62" s="259">
        <f t="shared" si="16"/>
        <v>0</v>
      </c>
      <c r="BO62" s="259">
        <f t="shared" si="17"/>
        <v>0</v>
      </c>
      <c r="BP62" s="259">
        <f t="shared" si="18"/>
        <v>0</v>
      </c>
      <c r="BQ62" s="260">
        <f t="shared" si="19"/>
        <v>0</v>
      </c>
      <c r="BR62" s="261">
        <f t="shared" si="20"/>
        <v>0</v>
      </c>
      <c r="BS62" s="262">
        <f t="shared" si="21"/>
        <v>0</v>
      </c>
    </row>
    <row r="63" spans="1:71" s="236" customFormat="1" ht="14.25">
      <c r="A63" s="237">
        <v>51</v>
      </c>
      <c r="B63" s="81"/>
      <c r="C63" s="83"/>
      <c r="D63" s="182"/>
      <c r="E63" s="182"/>
      <c r="F63" s="182"/>
      <c r="G63" s="183"/>
      <c r="H63" s="202">
        <f t="shared" si="27"/>
        <v>0</v>
      </c>
      <c r="I63" s="203">
        <f t="shared" si="28"/>
        <v>0</v>
      </c>
      <c r="J63" s="203">
        <f t="shared" si="29"/>
        <v>0</v>
      </c>
      <c r="K63" s="203">
        <f t="shared" si="30"/>
        <v>0</v>
      </c>
      <c r="L63" s="204">
        <f t="shared" si="31"/>
        <v>0</v>
      </c>
      <c r="M63" s="202">
        <f t="shared" si="32"/>
        <v>0</v>
      </c>
      <c r="N63" s="206">
        <f t="shared" si="33"/>
        <v>0</v>
      </c>
      <c r="O63" s="264"/>
      <c r="P63" s="265"/>
      <c r="Q63" s="266"/>
      <c r="R63" s="266"/>
      <c r="S63" s="267"/>
      <c r="T63" s="268"/>
      <c r="U63" s="269"/>
      <c r="V63" s="258"/>
      <c r="W63" s="254"/>
      <c r="X63" s="182"/>
      <c r="Y63" s="182"/>
      <c r="Z63" s="255"/>
      <c r="AA63" s="256"/>
      <c r="AB63" s="257"/>
      <c r="AC63" s="258"/>
      <c r="AD63" s="254"/>
      <c r="AE63" s="182"/>
      <c r="AF63" s="182"/>
      <c r="AG63" s="255"/>
      <c r="AH63" s="256"/>
      <c r="AI63" s="257"/>
      <c r="AJ63" s="258"/>
      <c r="AK63" s="254"/>
      <c r="AL63" s="182"/>
      <c r="AM63" s="182"/>
      <c r="AN63" s="255"/>
      <c r="AO63" s="256"/>
      <c r="AP63" s="257"/>
      <c r="AQ63" s="258"/>
      <c r="AR63" s="254"/>
      <c r="AS63" s="182"/>
      <c r="AT63" s="182"/>
      <c r="AU63" s="255"/>
      <c r="AV63" s="256"/>
      <c r="AW63" s="257"/>
      <c r="AX63" s="258"/>
      <c r="AY63" s="254"/>
      <c r="AZ63" s="182"/>
      <c r="BA63" s="182"/>
      <c r="BB63" s="255"/>
      <c r="BC63" s="256"/>
      <c r="BD63" s="257"/>
      <c r="BE63" s="258"/>
      <c r="BF63" s="225"/>
      <c r="BG63" s="226"/>
      <c r="BH63" s="226"/>
      <c r="BI63" s="227"/>
      <c r="BJ63" s="228"/>
      <c r="BK63" s="229"/>
      <c r="BL63" s="230"/>
      <c r="BM63" s="237">
        <f t="shared" si="15"/>
        <v>0</v>
      </c>
      <c r="BN63" s="259">
        <f t="shared" si="16"/>
        <v>0</v>
      </c>
      <c r="BO63" s="259">
        <f t="shared" si="17"/>
        <v>0</v>
      </c>
      <c r="BP63" s="259">
        <f t="shared" si="18"/>
        <v>0</v>
      </c>
      <c r="BQ63" s="260">
        <f t="shared" si="19"/>
        <v>0</v>
      </c>
      <c r="BR63" s="261">
        <f t="shared" si="20"/>
        <v>0</v>
      </c>
      <c r="BS63" s="262">
        <f t="shared" si="21"/>
        <v>0</v>
      </c>
    </row>
    <row r="64" spans="1:71" s="236" customFormat="1" ht="14.25">
      <c r="A64" s="237">
        <v>52</v>
      </c>
      <c r="B64" s="81"/>
      <c r="C64" s="83"/>
      <c r="D64" s="182"/>
      <c r="E64" s="182"/>
      <c r="F64" s="182"/>
      <c r="G64" s="183"/>
      <c r="H64" s="202">
        <f t="shared" si="27"/>
        <v>0</v>
      </c>
      <c r="I64" s="203">
        <f t="shared" si="28"/>
        <v>0</v>
      </c>
      <c r="J64" s="203">
        <f t="shared" si="29"/>
        <v>0</v>
      </c>
      <c r="K64" s="203">
        <f t="shared" si="30"/>
        <v>0</v>
      </c>
      <c r="L64" s="204">
        <f t="shared" si="31"/>
        <v>0</v>
      </c>
      <c r="M64" s="202">
        <f t="shared" si="32"/>
        <v>0</v>
      </c>
      <c r="N64" s="206">
        <f t="shared" si="33"/>
        <v>0</v>
      </c>
      <c r="O64" s="264"/>
      <c r="P64" s="265"/>
      <c r="Q64" s="266"/>
      <c r="R64" s="266"/>
      <c r="S64" s="267"/>
      <c r="T64" s="268"/>
      <c r="U64" s="269"/>
      <c r="V64" s="258"/>
      <c r="W64" s="254"/>
      <c r="X64" s="182"/>
      <c r="Y64" s="182"/>
      <c r="Z64" s="255"/>
      <c r="AA64" s="256"/>
      <c r="AB64" s="257"/>
      <c r="AC64" s="258"/>
      <c r="AD64" s="254"/>
      <c r="AE64" s="182"/>
      <c r="AF64" s="182"/>
      <c r="AG64" s="255"/>
      <c r="AH64" s="256"/>
      <c r="AI64" s="257"/>
      <c r="AJ64" s="258"/>
      <c r="AK64" s="254"/>
      <c r="AL64" s="182"/>
      <c r="AM64" s="182"/>
      <c r="AN64" s="255"/>
      <c r="AO64" s="256"/>
      <c r="AP64" s="257"/>
      <c r="AQ64" s="258"/>
      <c r="AR64" s="254"/>
      <c r="AS64" s="182"/>
      <c r="AT64" s="182"/>
      <c r="AU64" s="255"/>
      <c r="AV64" s="256"/>
      <c r="AW64" s="257"/>
      <c r="AX64" s="258"/>
      <c r="AY64" s="254"/>
      <c r="AZ64" s="182"/>
      <c r="BA64" s="182"/>
      <c r="BB64" s="255"/>
      <c r="BC64" s="256"/>
      <c r="BD64" s="257"/>
      <c r="BE64" s="258"/>
      <c r="BF64" s="225"/>
      <c r="BG64" s="226"/>
      <c r="BH64" s="226"/>
      <c r="BI64" s="227"/>
      <c r="BJ64" s="228"/>
      <c r="BK64" s="229"/>
      <c r="BL64" s="230"/>
      <c r="BM64" s="237">
        <f t="shared" si="15"/>
        <v>0</v>
      </c>
      <c r="BN64" s="259">
        <f t="shared" si="16"/>
        <v>0</v>
      </c>
      <c r="BO64" s="259">
        <f t="shared" si="17"/>
        <v>0</v>
      </c>
      <c r="BP64" s="259">
        <f t="shared" si="18"/>
        <v>0</v>
      </c>
      <c r="BQ64" s="260">
        <f t="shared" si="19"/>
        <v>0</v>
      </c>
      <c r="BR64" s="261">
        <f t="shared" si="20"/>
        <v>0</v>
      </c>
      <c r="BS64" s="262">
        <f t="shared" si="21"/>
        <v>0</v>
      </c>
    </row>
    <row r="65" spans="1:71" s="236" customFormat="1" ht="14.25">
      <c r="A65" s="237">
        <v>53</v>
      </c>
      <c r="B65" s="81"/>
      <c r="C65" s="83"/>
      <c r="D65" s="182"/>
      <c r="E65" s="182"/>
      <c r="F65" s="182"/>
      <c r="G65" s="183"/>
      <c r="H65" s="202">
        <f t="shared" si="27"/>
        <v>0</v>
      </c>
      <c r="I65" s="203">
        <f t="shared" si="28"/>
        <v>0</v>
      </c>
      <c r="J65" s="203">
        <f t="shared" si="29"/>
        <v>0</v>
      </c>
      <c r="K65" s="203">
        <f t="shared" si="30"/>
        <v>0</v>
      </c>
      <c r="L65" s="204">
        <f t="shared" si="31"/>
        <v>0</v>
      </c>
      <c r="M65" s="202">
        <f t="shared" si="32"/>
        <v>0</v>
      </c>
      <c r="N65" s="206">
        <f t="shared" si="33"/>
        <v>0</v>
      </c>
      <c r="O65" s="264"/>
      <c r="P65" s="265"/>
      <c r="Q65" s="266"/>
      <c r="R65" s="266"/>
      <c r="S65" s="267"/>
      <c r="T65" s="268"/>
      <c r="U65" s="269"/>
      <c r="V65" s="258"/>
      <c r="W65" s="254"/>
      <c r="X65" s="182"/>
      <c r="Y65" s="182"/>
      <c r="Z65" s="255"/>
      <c r="AA65" s="256"/>
      <c r="AB65" s="257"/>
      <c r="AC65" s="258"/>
      <c r="AD65" s="254"/>
      <c r="AE65" s="182"/>
      <c r="AF65" s="182"/>
      <c r="AG65" s="255"/>
      <c r="AH65" s="256"/>
      <c r="AI65" s="257"/>
      <c r="AJ65" s="258"/>
      <c r="AK65" s="254"/>
      <c r="AL65" s="182"/>
      <c r="AM65" s="182"/>
      <c r="AN65" s="255"/>
      <c r="AO65" s="256"/>
      <c r="AP65" s="257"/>
      <c r="AQ65" s="258"/>
      <c r="AR65" s="254"/>
      <c r="AS65" s="182"/>
      <c r="AT65" s="182"/>
      <c r="AU65" s="255"/>
      <c r="AV65" s="256"/>
      <c r="AW65" s="257"/>
      <c r="AX65" s="258"/>
      <c r="AY65" s="254"/>
      <c r="AZ65" s="182"/>
      <c r="BA65" s="182"/>
      <c r="BB65" s="255"/>
      <c r="BC65" s="256"/>
      <c r="BD65" s="257"/>
      <c r="BE65" s="258"/>
      <c r="BF65" s="225"/>
      <c r="BG65" s="226"/>
      <c r="BH65" s="226"/>
      <c r="BI65" s="227"/>
      <c r="BJ65" s="228"/>
      <c r="BK65" s="229"/>
      <c r="BL65" s="230"/>
      <c r="BM65" s="237">
        <f t="shared" si="15"/>
        <v>0</v>
      </c>
      <c r="BN65" s="259">
        <f t="shared" si="16"/>
        <v>0</v>
      </c>
      <c r="BO65" s="259">
        <f t="shared" si="17"/>
        <v>0</v>
      </c>
      <c r="BP65" s="259">
        <f t="shared" si="18"/>
        <v>0</v>
      </c>
      <c r="BQ65" s="260">
        <f t="shared" si="19"/>
        <v>0</v>
      </c>
      <c r="BR65" s="261">
        <f t="shared" si="20"/>
        <v>0</v>
      </c>
      <c r="BS65" s="262">
        <f t="shared" si="21"/>
        <v>0</v>
      </c>
    </row>
    <row r="66" spans="1:71" s="236" customFormat="1" ht="14.25">
      <c r="A66" s="237">
        <v>54</v>
      </c>
      <c r="B66" s="81"/>
      <c r="C66" s="83"/>
      <c r="D66" s="182"/>
      <c r="E66" s="182"/>
      <c r="F66" s="182"/>
      <c r="G66" s="183"/>
      <c r="H66" s="202">
        <f t="shared" si="27"/>
        <v>0</v>
      </c>
      <c r="I66" s="203">
        <f t="shared" si="28"/>
        <v>0</v>
      </c>
      <c r="J66" s="203">
        <f t="shared" si="29"/>
        <v>0</v>
      </c>
      <c r="K66" s="203">
        <f t="shared" si="30"/>
        <v>0</v>
      </c>
      <c r="L66" s="204">
        <f t="shared" si="31"/>
        <v>0</v>
      </c>
      <c r="M66" s="202">
        <f t="shared" si="32"/>
        <v>0</v>
      </c>
      <c r="N66" s="206">
        <f t="shared" si="33"/>
        <v>0</v>
      </c>
      <c r="O66" s="264"/>
      <c r="P66" s="265"/>
      <c r="Q66" s="266"/>
      <c r="R66" s="266"/>
      <c r="S66" s="267"/>
      <c r="T66" s="268"/>
      <c r="U66" s="269"/>
      <c r="V66" s="258"/>
      <c r="W66" s="254"/>
      <c r="X66" s="182"/>
      <c r="Y66" s="182"/>
      <c r="Z66" s="255"/>
      <c r="AA66" s="256"/>
      <c r="AB66" s="257"/>
      <c r="AC66" s="258"/>
      <c r="AD66" s="254"/>
      <c r="AE66" s="182"/>
      <c r="AF66" s="182"/>
      <c r="AG66" s="255"/>
      <c r="AH66" s="256"/>
      <c r="AI66" s="257"/>
      <c r="AJ66" s="258"/>
      <c r="AK66" s="254"/>
      <c r="AL66" s="182"/>
      <c r="AM66" s="182"/>
      <c r="AN66" s="255"/>
      <c r="AO66" s="256"/>
      <c r="AP66" s="257"/>
      <c r="AQ66" s="258"/>
      <c r="AR66" s="254"/>
      <c r="AS66" s="182"/>
      <c r="AT66" s="182"/>
      <c r="AU66" s="255"/>
      <c r="AV66" s="256"/>
      <c r="AW66" s="257"/>
      <c r="AX66" s="258"/>
      <c r="AY66" s="254"/>
      <c r="AZ66" s="182"/>
      <c r="BA66" s="182"/>
      <c r="BB66" s="255"/>
      <c r="BC66" s="256"/>
      <c r="BD66" s="257"/>
      <c r="BE66" s="258"/>
      <c r="BF66" s="225"/>
      <c r="BG66" s="226"/>
      <c r="BH66" s="226"/>
      <c r="BI66" s="227"/>
      <c r="BJ66" s="228"/>
      <c r="BK66" s="229"/>
      <c r="BL66" s="230"/>
      <c r="BM66" s="237">
        <f t="shared" si="15"/>
        <v>0</v>
      </c>
      <c r="BN66" s="259">
        <f t="shared" si="16"/>
        <v>0</v>
      </c>
      <c r="BO66" s="259">
        <f t="shared" si="17"/>
        <v>0</v>
      </c>
      <c r="BP66" s="259">
        <f t="shared" si="18"/>
        <v>0</v>
      </c>
      <c r="BQ66" s="260">
        <f t="shared" si="19"/>
        <v>0</v>
      </c>
      <c r="BR66" s="261">
        <f t="shared" si="20"/>
        <v>0</v>
      </c>
      <c r="BS66" s="262">
        <f t="shared" si="21"/>
        <v>0</v>
      </c>
    </row>
    <row r="67" spans="1:71" s="236" customFormat="1" ht="14.25">
      <c r="A67" s="237">
        <v>55</v>
      </c>
      <c r="B67" s="81"/>
      <c r="C67" s="83"/>
      <c r="D67" s="182"/>
      <c r="E67" s="182"/>
      <c r="F67" s="182"/>
      <c r="G67" s="183"/>
      <c r="H67" s="202">
        <f t="shared" si="27"/>
        <v>0</v>
      </c>
      <c r="I67" s="203">
        <f t="shared" si="28"/>
        <v>0</v>
      </c>
      <c r="J67" s="203">
        <f t="shared" si="29"/>
        <v>0</v>
      </c>
      <c r="K67" s="203">
        <f t="shared" si="30"/>
        <v>0</v>
      </c>
      <c r="L67" s="204">
        <f t="shared" si="31"/>
        <v>0</v>
      </c>
      <c r="M67" s="202">
        <f t="shared" si="32"/>
        <v>0</v>
      </c>
      <c r="N67" s="206">
        <f t="shared" si="33"/>
        <v>0</v>
      </c>
      <c r="O67" s="264"/>
      <c r="P67" s="265"/>
      <c r="Q67" s="266"/>
      <c r="R67" s="266"/>
      <c r="S67" s="267"/>
      <c r="T67" s="268"/>
      <c r="U67" s="269"/>
      <c r="V67" s="258"/>
      <c r="W67" s="254"/>
      <c r="X67" s="182"/>
      <c r="Y67" s="182"/>
      <c r="Z67" s="255"/>
      <c r="AA67" s="256"/>
      <c r="AB67" s="257"/>
      <c r="AC67" s="258"/>
      <c r="AD67" s="254"/>
      <c r="AE67" s="182"/>
      <c r="AF67" s="182"/>
      <c r="AG67" s="255"/>
      <c r="AH67" s="256"/>
      <c r="AI67" s="257"/>
      <c r="AJ67" s="258"/>
      <c r="AK67" s="254"/>
      <c r="AL67" s="182"/>
      <c r="AM67" s="182"/>
      <c r="AN67" s="255"/>
      <c r="AO67" s="256"/>
      <c r="AP67" s="257"/>
      <c r="AQ67" s="258"/>
      <c r="AR67" s="254"/>
      <c r="AS67" s="182"/>
      <c r="AT67" s="182"/>
      <c r="AU67" s="255"/>
      <c r="AV67" s="256"/>
      <c r="AW67" s="257"/>
      <c r="AX67" s="258"/>
      <c r="AY67" s="254"/>
      <c r="AZ67" s="182"/>
      <c r="BA67" s="182"/>
      <c r="BB67" s="255"/>
      <c r="BC67" s="256"/>
      <c r="BD67" s="257"/>
      <c r="BE67" s="258"/>
      <c r="BF67" s="225"/>
      <c r="BG67" s="226"/>
      <c r="BH67" s="226"/>
      <c r="BI67" s="227"/>
      <c r="BJ67" s="228"/>
      <c r="BK67" s="229"/>
      <c r="BL67" s="230"/>
      <c r="BM67" s="237">
        <f t="shared" si="15"/>
        <v>0</v>
      </c>
      <c r="BN67" s="259">
        <f t="shared" si="16"/>
        <v>0</v>
      </c>
      <c r="BO67" s="259">
        <f t="shared" si="17"/>
        <v>0</v>
      </c>
      <c r="BP67" s="259">
        <f t="shared" si="18"/>
        <v>0</v>
      </c>
      <c r="BQ67" s="260">
        <f t="shared" si="19"/>
        <v>0</v>
      </c>
      <c r="BR67" s="261">
        <f t="shared" si="20"/>
        <v>0</v>
      </c>
      <c r="BS67" s="262">
        <f t="shared" si="21"/>
        <v>0</v>
      </c>
    </row>
    <row r="68" spans="1:71" s="236" customFormat="1" ht="14.25">
      <c r="A68" s="237">
        <v>56</v>
      </c>
      <c r="B68" s="81"/>
      <c r="C68" s="83"/>
      <c r="D68" s="182"/>
      <c r="E68" s="182"/>
      <c r="F68" s="182"/>
      <c r="G68" s="183"/>
      <c r="H68" s="202">
        <f t="shared" si="27"/>
        <v>0</v>
      </c>
      <c r="I68" s="203">
        <f t="shared" si="28"/>
        <v>0</v>
      </c>
      <c r="J68" s="203">
        <f t="shared" si="29"/>
        <v>0</v>
      </c>
      <c r="K68" s="203">
        <f t="shared" si="30"/>
        <v>0</v>
      </c>
      <c r="L68" s="204">
        <f t="shared" si="31"/>
        <v>0</v>
      </c>
      <c r="M68" s="202">
        <f t="shared" si="32"/>
        <v>0</v>
      </c>
      <c r="N68" s="206">
        <f t="shared" si="33"/>
        <v>0</v>
      </c>
      <c r="O68" s="264"/>
      <c r="P68" s="265"/>
      <c r="Q68" s="266"/>
      <c r="R68" s="266"/>
      <c r="S68" s="267"/>
      <c r="T68" s="268"/>
      <c r="U68" s="269"/>
      <c r="V68" s="258"/>
      <c r="W68" s="254"/>
      <c r="X68" s="182"/>
      <c r="Y68" s="182"/>
      <c r="Z68" s="255"/>
      <c r="AA68" s="256"/>
      <c r="AB68" s="257"/>
      <c r="AC68" s="258"/>
      <c r="AD68" s="254"/>
      <c r="AE68" s="182"/>
      <c r="AF68" s="182"/>
      <c r="AG68" s="255"/>
      <c r="AH68" s="256"/>
      <c r="AI68" s="257"/>
      <c r="AJ68" s="258"/>
      <c r="AK68" s="254"/>
      <c r="AL68" s="182"/>
      <c r="AM68" s="182"/>
      <c r="AN68" s="255"/>
      <c r="AO68" s="256"/>
      <c r="AP68" s="257"/>
      <c r="AQ68" s="258"/>
      <c r="AR68" s="254"/>
      <c r="AS68" s="182"/>
      <c r="AT68" s="182"/>
      <c r="AU68" s="255"/>
      <c r="AV68" s="256"/>
      <c r="AW68" s="257"/>
      <c r="AX68" s="258"/>
      <c r="AY68" s="254"/>
      <c r="AZ68" s="182"/>
      <c r="BA68" s="182"/>
      <c r="BB68" s="255"/>
      <c r="BC68" s="256"/>
      <c r="BD68" s="257"/>
      <c r="BE68" s="258"/>
      <c r="BF68" s="225"/>
      <c r="BG68" s="226"/>
      <c r="BH68" s="226"/>
      <c r="BI68" s="227"/>
      <c r="BJ68" s="228"/>
      <c r="BK68" s="229"/>
      <c r="BL68" s="230"/>
      <c r="BM68" s="237">
        <f t="shared" si="15"/>
        <v>0</v>
      </c>
      <c r="BN68" s="259">
        <f t="shared" si="16"/>
        <v>0</v>
      </c>
      <c r="BO68" s="259">
        <f t="shared" si="17"/>
        <v>0</v>
      </c>
      <c r="BP68" s="259">
        <f t="shared" si="18"/>
        <v>0</v>
      </c>
      <c r="BQ68" s="260">
        <f t="shared" si="19"/>
        <v>0</v>
      </c>
      <c r="BR68" s="261">
        <f t="shared" si="20"/>
        <v>0</v>
      </c>
      <c r="BS68" s="262">
        <f t="shared" si="21"/>
        <v>0</v>
      </c>
    </row>
    <row r="69" spans="1:71" s="236" customFormat="1" ht="14.25">
      <c r="A69" s="237">
        <v>57</v>
      </c>
      <c r="B69" s="81"/>
      <c r="C69" s="83"/>
      <c r="D69" s="182"/>
      <c r="E69" s="182"/>
      <c r="F69" s="182"/>
      <c r="G69" s="183"/>
      <c r="H69" s="202">
        <f t="shared" si="27"/>
        <v>0</v>
      </c>
      <c r="I69" s="203">
        <f t="shared" si="28"/>
        <v>0</v>
      </c>
      <c r="J69" s="203">
        <f t="shared" si="29"/>
        <v>0</v>
      </c>
      <c r="K69" s="203">
        <f t="shared" si="30"/>
        <v>0</v>
      </c>
      <c r="L69" s="204">
        <f t="shared" si="31"/>
        <v>0</v>
      </c>
      <c r="M69" s="202">
        <f t="shared" si="32"/>
        <v>0</v>
      </c>
      <c r="N69" s="206">
        <f t="shared" si="33"/>
        <v>0</v>
      </c>
      <c r="O69" s="264"/>
      <c r="P69" s="265"/>
      <c r="Q69" s="266"/>
      <c r="R69" s="266"/>
      <c r="S69" s="267"/>
      <c r="T69" s="268"/>
      <c r="U69" s="269"/>
      <c r="V69" s="258"/>
      <c r="W69" s="254"/>
      <c r="X69" s="182"/>
      <c r="Y69" s="182"/>
      <c r="Z69" s="255"/>
      <c r="AA69" s="256"/>
      <c r="AB69" s="257"/>
      <c r="AC69" s="258"/>
      <c r="AD69" s="254"/>
      <c r="AE69" s="182"/>
      <c r="AF69" s="182"/>
      <c r="AG69" s="255"/>
      <c r="AH69" s="256"/>
      <c r="AI69" s="257"/>
      <c r="AJ69" s="258"/>
      <c r="AK69" s="254"/>
      <c r="AL69" s="182"/>
      <c r="AM69" s="182"/>
      <c r="AN69" s="255"/>
      <c r="AO69" s="256"/>
      <c r="AP69" s="257"/>
      <c r="AQ69" s="258"/>
      <c r="AR69" s="254"/>
      <c r="AS69" s="182"/>
      <c r="AT69" s="182"/>
      <c r="AU69" s="255"/>
      <c r="AV69" s="256"/>
      <c r="AW69" s="257"/>
      <c r="AX69" s="258"/>
      <c r="AY69" s="254"/>
      <c r="AZ69" s="182"/>
      <c r="BA69" s="182"/>
      <c r="BB69" s="255"/>
      <c r="BC69" s="256"/>
      <c r="BD69" s="257"/>
      <c r="BE69" s="258"/>
      <c r="BF69" s="225"/>
      <c r="BG69" s="226"/>
      <c r="BH69" s="226"/>
      <c r="BI69" s="227"/>
      <c r="BJ69" s="228"/>
      <c r="BK69" s="229"/>
      <c r="BL69" s="230"/>
      <c r="BM69" s="237">
        <f t="shared" si="15"/>
        <v>0</v>
      </c>
      <c r="BN69" s="259">
        <f t="shared" si="16"/>
        <v>0</v>
      </c>
      <c r="BO69" s="259">
        <f t="shared" si="17"/>
        <v>0</v>
      </c>
      <c r="BP69" s="259">
        <f t="shared" si="18"/>
        <v>0</v>
      </c>
      <c r="BQ69" s="260">
        <f t="shared" si="19"/>
        <v>0</v>
      </c>
      <c r="BR69" s="261">
        <f t="shared" si="20"/>
        <v>0</v>
      </c>
      <c r="BS69" s="262">
        <f t="shared" si="21"/>
        <v>0</v>
      </c>
    </row>
    <row r="70" spans="1:71" s="236" customFormat="1" ht="14.25">
      <c r="A70" s="237">
        <v>58</v>
      </c>
      <c r="B70" s="81"/>
      <c r="C70" s="83"/>
      <c r="D70" s="182"/>
      <c r="E70" s="182"/>
      <c r="F70" s="182"/>
      <c r="G70" s="183"/>
      <c r="H70" s="202">
        <f t="shared" si="27"/>
        <v>0</v>
      </c>
      <c r="I70" s="203">
        <f t="shared" si="28"/>
        <v>0</v>
      </c>
      <c r="J70" s="203">
        <f t="shared" si="29"/>
        <v>0</v>
      </c>
      <c r="K70" s="203">
        <f t="shared" si="30"/>
        <v>0</v>
      </c>
      <c r="L70" s="204">
        <f t="shared" si="31"/>
        <v>0</v>
      </c>
      <c r="M70" s="202">
        <f t="shared" si="32"/>
        <v>0</v>
      </c>
      <c r="N70" s="206">
        <f t="shared" si="33"/>
        <v>0</v>
      </c>
      <c r="O70" s="264"/>
      <c r="P70" s="265"/>
      <c r="Q70" s="266"/>
      <c r="R70" s="266"/>
      <c r="S70" s="267"/>
      <c r="T70" s="268"/>
      <c r="U70" s="269"/>
      <c r="V70" s="258"/>
      <c r="W70" s="254"/>
      <c r="X70" s="182"/>
      <c r="Y70" s="182"/>
      <c r="Z70" s="255"/>
      <c r="AA70" s="256"/>
      <c r="AB70" s="257"/>
      <c r="AC70" s="258"/>
      <c r="AD70" s="254"/>
      <c r="AE70" s="182"/>
      <c r="AF70" s="182"/>
      <c r="AG70" s="255"/>
      <c r="AH70" s="256"/>
      <c r="AI70" s="257"/>
      <c r="AJ70" s="258"/>
      <c r="AK70" s="254"/>
      <c r="AL70" s="182"/>
      <c r="AM70" s="182"/>
      <c r="AN70" s="255"/>
      <c r="AO70" s="256"/>
      <c r="AP70" s="257"/>
      <c r="AQ70" s="258"/>
      <c r="AR70" s="254"/>
      <c r="AS70" s="182"/>
      <c r="AT70" s="182"/>
      <c r="AU70" s="255"/>
      <c r="AV70" s="256"/>
      <c r="AW70" s="257"/>
      <c r="AX70" s="258"/>
      <c r="AY70" s="254"/>
      <c r="AZ70" s="182"/>
      <c r="BA70" s="182"/>
      <c r="BB70" s="255"/>
      <c r="BC70" s="256"/>
      <c r="BD70" s="257"/>
      <c r="BE70" s="258"/>
      <c r="BF70" s="225"/>
      <c r="BG70" s="226"/>
      <c r="BH70" s="226"/>
      <c r="BI70" s="227"/>
      <c r="BJ70" s="228"/>
      <c r="BK70" s="229"/>
      <c r="BL70" s="230"/>
      <c r="BM70" s="237">
        <f t="shared" si="15"/>
        <v>0</v>
      </c>
      <c r="BN70" s="259">
        <f t="shared" si="16"/>
        <v>0</v>
      </c>
      <c r="BO70" s="259">
        <f t="shared" si="17"/>
        <v>0</v>
      </c>
      <c r="BP70" s="259">
        <f t="shared" si="18"/>
        <v>0</v>
      </c>
      <c r="BQ70" s="260">
        <f t="shared" si="19"/>
        <v>0</v>
      </c>
      <c r="BR70" s="261">
        <f t="shared" si="20"/>
        <v>0</v>
      </c>
      <c r="BS70" s="262">
        <f t="shared" si="21"/>
        <v>0</v>
      </c>
    </row>
    <row r="71" spans="1:71" s="236" customFormat="1" ht="14.25">
      <c r="A71" s="237">
        <v>59</v>
      </c>
      <c r="B71" s="81"/>
      <c r="C71" s="83"/>
      <c r="D71" s="182"/>
      <c r="E71" s="182"/>
      <c r="F71" s="182"/>
      <c r="G71" s="183"/>
      <c r="H71" s="202">
        <f t="shared" si="27"/>
        <v>0</v>
      </c>
      <c r="I71" s="203">
        <f t="shared" si="28"/>
        <v>0</v>
      </c>
      <c r="J71" s="203">
        <f t="shared" si="29"/>
        <v>0</v>
      </c>
      <c r="K71" s="203">
        <f t="shared" si="30"/>
        <v>0</v>
      </c>
      <c r="L71" s="204">
        <f t="shared" si="31"/>
        <v>0</v>
      </c>
      <c r="M71" s="202">
        <f t="shared" si="32"/>
        <v>0</v>
      </c>
      <c r="N71" s="206">
        <f t="shared" si="33"/>
        <v>0</v>
      </c>
      <c r="O71" s="264"/>
      <c r="P71" s="265"/>
      <c r="Q71" s="266"/>
      <c r="R71" s="266"/>
      <c r="S71" s="267"/>
      <c r="T71" s="268"/>
      <c r="U71" s="269"/>
      <c r="V71" s="258"/>
      <c r="W71" s="254"/>
      <c r="X71" s="182"/>
      <c r="Y71" s="182"/>
      <c r="Z71" s="255"/>
      <c r="AA71" s="256"/>
      <c r="AB71" s="257"/>
      <c r="AC71" s="258"/>
      <c r="AD71" s="254"/>
      <c r="AE71" s="182"/>
      <c r="AF71" s="182"/>
      <c r="AG71" s="255"/>
      <c r="AH71" s="256"/>
      <c r="AI71" s="257"/>
      <c r="AJ71" s="258"/>
      <c r="AK71" s="254"/>
      <c r="AL71" s="182"/>
      <c r="AM71" s="182"/>
      <c r="AN71" s="255"/>
      <c r="AO71" s="256"/>
      <c r="AP71" s="257"/>
      <c r="AQ71" s="258"/>
      <c r="AR71" s="254"/>
      <c r="AS71" s="182"/>
      <c r="AT71" s="182"/>
      <c r="AU71" s="255"/>
      <c r="AV71" s="256"/>
      <c r="AW71" s="257"/>
      <c r="AX71" s="258"/>
      <c r="AY71" s="254"/>
      <c r="AZ71" s="182"/>
      <c r="BA71" s="182"/>
      <c r="BB71" s="255"/>
      <c r="BC71" s="256"/>
      <c r="BD71" s="257"/>
      <c r="BE71" s="258"/>
      <c r="BF71" s="225"/>
      <c r="BG71" s="226"/>
      <c r="BH71" s="226"/>
      <c r="BI71" s="227"/>
      <c r="BJ71" s="228"/>
      <c r="BK71" s="229"/>
      <c r="BL71" s="230"/>
      <c r="BM71" s="237">
        <f t="shared" si="15"/>
        <v>0</v>
      </c>
      <c r="BN71" s="259">
        <f t="shared" si="16"/>
        <v>0</v>
      </c>
      <c r="BO71" s="259">
        <f t="shared" si="17"/>
        <v>0</v>
      </c>
      <c r="BP71" s="259">
        <f t="shared" si="18"/>
        <v>0</v>
      </c>
      <c r="BQ71" s="260">
        <f t="shared" si="19"/>
        <v>0</v>
      </c>
      <c r="BR71" s="261">
        <f t="shared" si="20"/>
        <v>0</v>
      </c>
      <c r="BS71" s="262">
        <f t="shared" si="21"/>
        <v>0</v>
      </c>
    </row>
    <row r="72" spans="1:71" s="236" customFormat="1" ht="14.25">
      <c r="A72" s="237">
        <v>60</v>
      </c>
      <c r="B72" s="81"/>
      <c r="C72" s="83"/>
      <c r="D72" s="182"/>
      <c r="E72" s="182"/>
      <c r="F72" s="182"/>
      <c r="G72" s="183"/>
      <c r="H72" s="202">
        <f t="shared" si="27"/>
        <v>0</v>
      </c>
      <c r="I72" s="203">
        <f t="shared" si="28"/>
        <v>0</v>
      </c>
      <c r="J72" s="203">
        <f t="shared" si="29"/>
        <v>0</v>
      </c>
      <c r="K72" s="203">
        <f t="shared" si="30"/>
        <v>0</v>
      </c>
      <c r="L72" s="204">
        <f t="shared" si="31"/>
        <v>0</v>
      </c>
      <c r="M72" s="202">
        <f t="shared" si="32"/>
        <v>0</v>
      </c>
      <c r="N72" s="206">
        <f t="shared" si="33"/>
        <v>0</v>
      </c>
      <c r="O72" s="264"/>
      <c r="P72" s="265"/>
      <c r="Q72" s="266"/>
      <c r="R72" s="266"/>
      <c r="S72" s="267"/>
      <c r="T72" s="268"/>
      <c r="U72" s="269"/>
      <c r="V72" s="258"/>
      <c r="W72" s="254"/>
      <c r="X72" s="182"/>
      <c r="Y72" s="182"/>
      <c r="Z72" s="255"/>
      <c r="AA72" s="256"/>
      <c r="AB72" s="257"/>
      <c r="AC72" s="258"/>
      <c r="AD72" s="254"/>
      <c r="AE72" s="182"/>
      <c r="AF72" s="182"/>
      <c r="AG72" s="255"/>
      <c r="AH72" s="256"/>
      <c r="AI72" s="257"/>
      <c r="AJ72" s="258"/>
      <c r="AK72" s="254"/>
      <c r="AL72" s="182"/>
      <c r="AM72" s="182"/>
      <c r="AN72" s="255"/>
      <c r="AO72" s="256"/>
      <c r="AP72" s="257"/>
      <c r="AQ72" s="258"/>
      <c r="AR72" s="254"/>
      <c r="AS72" s="182"/>
      <c r="AT72" s="182"/>
      <c r="AU72" s="255"/>
      <c r="AV72" s="256"/>
      <c r="AW72" s="257"/>
      <c r="AX72" s="258"/>
      <c r="AY72" s="254"/>
      <c r="AZ72" s="182"/>
      <c r="BA72" s="182"/>
      <c r="BB72" s="255"/>
      <c r="BC72" s="256"/>
      <c r="BD72" s="257"/>
      <c r="BE72" s="258"/>
      <c r="BF72" s="225"/>
      <c r="BG72" s="226"/>
      <c r="BH72" s="226"/>
      <c r="BI72" s="227"/>
      <c r="BJ72" s="228"/>
      <c r="BK72" s="229"/>
      <c r="BL72" s="230"/>
      <c r="BM72" s="237">
        <f t="shared" si="15"/>
        <v>0</v>
      </c>
      <c r="BN72" s="259">
        <f t="shared" si="16"/>
        <v>0</v>
      </c>
      <c r="BO72" s="259">
        <f t="shared" si="17"/>
        <v>0</v>
      </c>
      <c r="BP72" s="259">
        <f t="shared" si="18"/>
        <v>0</v>
      </c>
      <c r="BQ72" s="260">
        <f t="shared" si="19"/>
        <v>0</v>
      </c>
      <c r="BR72" s="261">
        <f t="shared" si="20"/>
        <v>0</v>
      </c>
      <c r="BS72" s="262">
        <f t="shared" si="21"/>
        <v>0</v>
      </c>
    </row>
    <row r="73" spans="1:71" s="236" customFormat="1" ht="14.25">
      <c r="A73" s="237">
        <v>61</v>
      </c>
      <c r="B73" s="81"/>
      <c r="C73" s="83"/>
      <c r="D73" s="182"/>
      <c r="E73" s="182"/>
      <c r="F73" s="182"/>
      <c r="G73" s="183"/>
      <c r="H73" s="202">
        <f t="shared" si="27"/>
        <v>0</v>
      </c>
      <c r="I73" s="203">
        <f t="shared" si="28"/>
        <v>0</v>
      </c>
      <c r="J73" s="203">
        <f t="shared" si="29"/>
        <v>0</v>
      </c>
      <c r="K73" s="203">
        <f t="shared" si="30"/>
        <v>0</v>
      </c>
      <c r="L73" s="204">
        <f t="shared" si="31"/>
        <v>0</v>
      </c>
      <c r="M73" s="202">
        <f t="shared" si="32"/>
        <v>0</v>
      </c>
      <c r="N73" s="206">
        <f t="shared" si="33"/>
        <v>0</v>
      </c>
      <c r="O73" s="264"/>
      <c r="P73" s="265"/>
      <c r="Q73" s="266"/>
      <c r="R73" s="266"/>
      <c r="S73" s="267"/>
      <c r="T73" s="268"/>
      <c r="U73" s="269"/>
      <c r="V73" s="258"/>
      <c r="W73" s="254"/>
      <c r="X73" s="182"/>
      <c r="Y73" s="182"/>
      <c r="Z73" s="255"/>
      <c r="AA73" s="256"/>
      <c r="AB73" s="257"/>
      <c r="AC73" s="258"/>
      <c r="AD73" s="254"/>
      <c r="AE73" s="182"/>
      <c r="AF73" s="182"/>
      <c r="AG73" s="255"/>
      <c r="AH73" s="256"/>
      <c r="AI73" s="257"/>
      <c r="AJ73" s="258"/>
      <c r="AK73" s="254"/>
      <c r="AL73" s="182"/>
      <c r="AM73" s="182"/>
      <c r="AN73" s="255"/>
      <c r="AO73" s="256"/>
      <c r="AP73" s="257"/>
      <c r="AQ73" s="258"/>
      <c r="AR73" s="254"/>
      <c r="AS73" s="182"/>
      <c r="AT73" s="182"/>
      <c r="AU73" s="255"/>
      <c r="AV73" s="256"/>
      <c r="AW73" s="257"/>
      <c r="AX73" s="258"/>
      <c r="AY73" s="254"/>
      <c r="AZ73" s="182"/>
      <c r="BA73" s="182"/>
      <c r="BB73" s="255"/>
      <c r="BC73" s="256"/>
      <c r="BD73" s="257"/>
      <c r="BE73" s="258"/>
      <c r="BF73" s="225"/>
      <c r="BG73" s="226"/>
      <c r="BH73" s="226"/>
      <c r="BI73" s="227"/>
      <c r="BJ73" s="228"/>
      <c r="BK73" s="229"/>
      <c r="BL73" s="230"/>
      <c r="BM73" s="237">
        <f t="shared" si="15"/>
        <v>0</v>
      </c>
      <c r="BN73" s="259">
        <f t="shared" si="16"/>
        <v>0</v>
      </c>
      <c r="BO73" s="259">
        <f t="shared" si="17"/>
        <v>0</v>
      </c>
      <c r="BP73" s="259">
        <f t="shared" si="18"/>
        <v>0</v>
      </c>
      <c r="BQ73" s="260">
        <f t="shared" si="19"/>
        <v>0</v>
      </c>
      <c r="BR73" s="261">
        <f t="shared" si="20"/>
        <v>0</v>
      </c>
      <c r="BS73" s="262">
        <f t="shared" si="21"/>
        <v>0</v>
      </c>
    </row>
    <row r="74" spans="1:71" s="236" customFormat="1" ht="14.25">
      <c r="A74" s="237">
        <v>62</v>
      </c>
      <c r="B74" s="81"/>
      <c r="C74" s="83"/>
      <c r="D74" s="182"/>
      <c r="E74" s="182"/>
      <c r="F74" s="182"/>
      <c r="G74" s="183"/>
      <c r="H74" s="202">
        <f t="shared" si="27"/>
        <v>0</v>
      </c>
      <c r="I74" s="203">
        <f t="shared" si="28"/>
        <v>0</v>
      </c>
      <c r="J74" s="203">
        <f t="shared" si="29"/>
        <v>0</v>
      </c>
      <c r="K74" s="203">
        <f t="shared" si="30"/>
        <v>0</v>
      </c>
      <c r="L74" s="204">
        <f t="shared" si="31"/>
        <v>0</v>
      </c>
      <c r="M74" s="202">
        <f t="shared" si="32"/>
        <v>0</v>
      </c>
      <c r="N74" s="206">
        <f t="shared" si="33"/>
        <v>0</v>
      </c>
      <c r="O74" s="264"/>
      <c r="P74" s="265"/>
      <c r="Q74" s="266"/>
      <c r="R74" s="266"/>
      <c r="S74" s="267"/>
      <c r="T74" s="268"/>
      <c r="U74" s="269"/>
      <c r="V74" s="258"/>
      <c r="W74" s="254"/>
      <c r="X74" s="182"/>
      <c r="Y74" s="182"/>
      <c r="Z74" s="255"/>
      <c r="AA74" s="256"/>
      <c r="AB74" s="270"/>
      <c r="AC74" s="258"/>
      <c r="AD74" s="254"/>
      <c r="AE74" s="182"/>
      <c r="AF74" s="182"/>
      <c r="AG74" s="255"/>
      <c r="AH74" s="256"/>
      <c r="AI74" s="257"/>
      <c r="AJ74" s="258"/>
      <c r="AK74" s="254"/>
      <c r="AL74" s="182"/>
      <c r="AM74" s="182"/>
      <c r="AN74" s="255"/>
      <c r="AO74" s="256"/>
      <c r="AP74" s="257"/>
      <c r="AQ74" s="258"/>
      <c r="AR74" s="254"/>
      <c r="AS74" s="182"/>
      <c r="AT74" s="182"/>
      <c r="AU74" s="255"/>
      <c r="AV74" s="256"/>
      <c r="AW74" s="257"/>
      <c r="AX74" s="258"/>
      <c r="AY74" s="254"/>
      <c r="AZ74" s="182"/>
      <c r="BA74" s="182"/>
      <c r="BB74" s="255"/>
      <c r="BC74" s="256"/>
      <c r="BD74" s="257"/>
      <c r="BE74" s="258"/>
      <c r="BF74" s="225"/>
      <c r="BG74" s="226"/>
      <c r="BH74" s="226"/>
      <c r="BI74" s="227"/>
      <c r="BJ74" s="228"/>
      <c r="BK74" s="229"/>
      <c r="BL74" s="230"/>
      <c r="BM74" s="237">
        <f t="shared" si="15"/>
        <v>0</v>
      </c>
      <c r="BN74" s="259">
        <f t="shared" si="16"/>
        <v>0</v>
      </c>
      <c r="BO74" s="259">
        <f t="shared" si="17"/>
        <v>0</v>
      </c>
      <c r="BP74" s="259">
        <f t="shared" si="18"/>
        <v>0</v>
      </c>
      <c r="BQ74" s="260">
        <f t="shared" si="19"/>
        <v>0</v>
      </c>
      <c r="BR74" s="261">
        <f t="shared" si="20"/>
        <v>0</v>
      </c>
      <c r="BS74" s="262">
        <f t="shared" si="21"/>
        <v>0</v>
      </c>
    </row>
    <row r="75" spans="1:71" s="236" customFormat="1" ht="25.5" customHeight="1">
      <c r="A75" s="237">
        <v>63</v>
      </c>
      <c r="B75" s="173" t="s">
        <v>122</v>
      </c>
      <c r="C75" s="174" t="s">
        <v>123</v>
      </c>
      <c r="D75" s="190" t="s">
        <v>10</v>
      </c>
      <c r="E75" s="190" t="s">
        <v>10</v>
      </c>
      <c r="F75" s="190" t="s">
        <v>10</v>
      </c>
      <c r="G75" s="192" t="s">
        <v>9</v>
      </c>
      <c r="H75" s="272">
        <f t="shared" si="27"/>
        <v>108</v>
      </c>
      <c r="I75" s="203">
        <f t="shared" si="28"/>
        <v>0</v>
      </c>
      <c r="J75" s="203">
        <f t="shared" si="29"/>
        <v>108</v>
      </c>
      <c r="K75" s="203">
        <f t="shared" si="30"/>
        <v>0</v>
      </c>
      <c r="L75" s="204">
        <f t="shared" si="31"/>
        <v>0</v>
      </c>
      <c r="M75" s="202">
        <f t="shared" si="32"/>
        <v>20</v>
      </c>
      <c r="N75" s="206">
        <f t="shared" si="33"/>
        <v>6</v>
      </c>
      <c r="O75" s="264">
        <v>4</v>
      </c>
      <c r="P75" s="265"/>
      <c r="Q75" s="266"/>
      <c r="R75" s="266"/>
      <c r="S75" s="267"/>
      <c r="T75" s="268"/>
      <c r="U75" s="269"/>
      <c r="V75" s="258"/>
      <c r="W75" s="254"/>
      <c r="X75" s="182">
        <v>108</v>
      </c>
      <c r="Y75" s="182"/>
      <c r="Z75" s="255"/>
      <c r="AA75" s="256">
        <v>20</v>
      </c>
      <c r="AB75" s="270">
        <v>6</v>
      </c>
      <c r="AC75" s="258" t="s">
        <v>5</v>
      </c>
      <c r="AD75" s="254"/>
      <c r="AE75" s="182"/>
      <c r="AF75" s="182"/>
      <c r="AG75" s="255"/>
      <c r="AH75" s="256"/>
      <c r="AI75" s="257"/>
      <c r="AJ75" s="258"/>
      <c r="AK75" s="254"/>
      <c r="AL75" s="182"/>
      <c r="AM75" s="182"/>
      <c r="AN75" s="255"/>
      <c r="AO75" s="256"/>
      <c r="AP75" s="257"/>
      <c r="AQ75" s="258"/>
      <c r="AR75" s="254"/>
      <c r="AS75" s="182"/>
      <c r="AT75" s="182"/>
      <c r="AU75" s="255"/>
      <c r="AV75" s="256"/>
      <c r="AW75" s="257"/>
      <c r="AX75" s="258"/>
      <c r="AY75" s="254"/>
      <c r="AZ75" s="182"/>
      <c r="BA75" s="182"/>
      <c r="BB75" s="255"/>
      <c r="BC75" s="256"/>
      <c r="BD75" s="257"/>
      <c r="BE75" s="258"/>
      <c r="BF75" s="225"/>
      <c r="BG75" s="226"/>
      <c r="BH75" s="226"/>
      <c r="BI75" s="227"/>
      <c r="BJ75" s="228"/>
      <c r="BK75" s="229"/>
      <c r="BL75" s="230"/>
      <c r="BM75" s="237">
        <f t="shared" si="15"/>
        <v>0</v>
      </c>
      <c r="BN75" s="259">
        <f t="shared" si="16"/>
        <v>4</v>
      </c>
      <c r="BO75" s="259">
        <f t="shared" si="17"/>
        <v>108</v>
      </c>
      <c r="BP75" s="259">
        <f t="shared" si="18"/>
        <v>0</v>
      </c>
      <c r="BQ75" s="260">
        <f t="shared" si="19"/>
        <v>0</v>
      </c>
      <c r="BR75" s="261">
        <f t="shared" si="20"/>
        <v>5.0625</v>
      </c>
      <c r="BS75" s="262">
        <f t="shared" si="21"/>
        <v>0.9375</v>
      </c>
    </row>
    <row r="76" spans="1:71" s="236" customFormat="1" ht="25.5" customHeight="1">
      <c r="A76" s="237">
        <v>64</v>
      </c>
      <c r="B76" s="195" t="s">
        <v>128</v>
      </c>
      <c r="C76" s="174" t="s">
        <v>127</v>
      </c>
      <c r="D76" s="190" t="s">
        <v>10</v>
      </c>
      <c r="E76" s="190" t="s">
        <v>10</v>
      </c>
      <c r="F76" s="190" t="s">
        <v>10</v>
      </c>
      <c r="G76" s="192" t="s">
        <v>9</v>
      </c>
      <c r="H76" s="272">
        <f t="shared" si="27"/>
        <v>72</v>
      </c>
      <c r="I76" s="203">
        <f t="shared" si="28"/>
        <v>0</v>
      </c>
      <c r="J76" s="203">
        <f t="shared" si="29"/>
        <v>72</v>
      </c>
      <c r="K76" s="203">
        <f t="shared" si="30"/>
        <v>0</v>
      </c>
      <c r="L76" s="204">
        <f t="shared" si="31"/>
        <v>0</v>
      </c>
      <c r="M76" s="202">
        <f t="shared" si="32"/>
        <v>15</v>
      </c>
      <c r="N76" s="206">
        <f t="shared" si="33"/>
        <v>4</v>
      </c>
      <c r="O76" s="264">
        <v>3</v>
      </c>
      <c r="P76" s="265"/>
      <c r="Q76" s="266"/>
      <c r="R76" s="266"/>
      <c r="S76" s="267"/>
      <c r="T76" s="268"/>
      <c r="U76" s="269"/>
      <c r="V76" s="258"/>
      <c r="W76" s="254"/>
      <c r="X76" s="182"/>
      <c r="Y76" s="182"/>
      <c r="Z76" s="255"/>
      <c r="AA76" s="256"/>
      <c r="AB76" s="270"/>
      <c r="AC76" s="258"/>
      <c r="AD76" s="254"/>
      <c r="AE76" s="182">
        <v>72</v>
      </c>
      <c r="AF76" s="182"/>
      <c r="AG76" s="255"/>
      <c r="AH76" s="256">
        <v>15</v>
      </c>
      <c r="AI76" s="257">
        <v>4</v>
      </c>
      <c r="AJ76" s="258" t="s">
        <v>5</v>
      </c>
      <c r="AK76" s="254"/>
      <c r="AL76" s="182"/>
      <c r="AM76" s="182"/>
      <c r="AN76" s="255"/>
      <c r="AO76" s="256"/>
      <c r="AP76" s="257"/>
      <c r="AQ76" s="258"/>
      <c r="AR76" s="254"/>
      <c r="AS76" s="182"/>
      <c r="AT76" s="182"/>
      <c r="AU76" s="255"/>
      <c r="AV76" s="256"/>
      <c r="AW76" s="257"/>
      <c r="AX76" s="258"/>
      <c r="AY76" s="254"/>
      <c r="AZ76" s="182"/>
      <c r="BA76" s="182"/>
      <c r="BB76" s="255"/>
      <c r="BC76" s="256"/>
      <c r="BD76" s="257"/>
      <c r="BE76" s="258"/>
      <c r="BF76" s="225"/>
      <c r="BG76" s="226"/>
      <c r="BH76" s="226"/>
      <c r="BI76" s="227"/>
      <c r="BJ76" s="228"/>
      <c r="BK76" s="229"/>
      <c r="BL76" s="230"/>
      <c r="BM76" s="231">
        <f aca="true" t="shared" si="34" ref="BM76:BN80">IF(F76="T",N76,0)</f>
        <v>0</v>
      </c>
      <c r="BN76" s="232">
        <f t="shared" si="34"/>
        <v>3</v>
      </c>
      <c r="BO76" s="232">
        <f>IF(G76="T",J76+K76+L76,0)</f>
        <v>72</v>
      </c>
      <c r="BP76" s="232">
        <f>IF(D76="T",N76,0)</f>
        <v>0</v>
      </c>
      <c r="BQ76" s="233">
        <f>IF(E76="T",N76,0)</f>
        <v>0</v>
      </c>
      <c r="BR76" s="252">
        <f>IF(M76&gt;0,(SUM(I76:L76)/(H76+M76)*N76),N76)</f>
        <v>3.310344827586207</v>
      </c>
      <c r="BS76" s="253">
        <f>IF(M76&gt;0,(M76/(H76+M76)*N76),0)</f>
        <v>0.6896551724137931</v>
      </c>
    </row>
    <row r="77" spans="1:71" s="236" customFormat="1" ht="25.5" customHeight="1">
      <c r="A77" s="237">
        <v>65</v>
      </c>
      <c r="B77" s="173" t="s">
        <v>54</v>
      </c>
      <c r="C77" s="174" t="s">
        <v>183</v>
      </c>
      <c r="D77" s="190" t="s">
        <v>9</v>
      </c>
      <c r="E77" s="190" t="s">
        <v>9</v>
      </c>
      <c r="F77" s="190" t="s">
        <v>10</v>
      </c>
      <c r="G77" s="192" t="s">
        <v>9</v>
      </c>
      <c r="H77" s="272">
        <f t="shared" si="8"/>
        <v>90</v>
      </c>
      <c r="I77" s="203">
        <f aca="true" t="shared" si="35" ref="I77:M80">P77+W77+AD77+AK77+AR77+AY77+BF77</f>
        <v>0</v>
      </c>
      <c r="J77" s="203">
        <f t="shared" si="35"/>
        <v>90</v>
      </c>
      <c r="K77" s="203">
        <f t="shared" si="35"/>
        <v>0</v>
      </c>
      <c r="L77" s="204">
        <f t="shared" si="35"/>
        <v>0</v>
      </c>
      <c r="M77" s="202">
        <f t="shared" si="35"/>
        <v>60</v>
      </c>
      <c r="N77" s="206">
        <f t="shared" si="14"/>
        <v>0</v>
      </c>
      <c r="O77" s="264">
        <v>0</v>
      </c>
      <c r="P77" s="265"/>
      <c r="Q77" s="266"/>
      <c r="R77" s="266"/>
      <c r="S77" s="267"/>
      <c r="T77" s="268"/>
      <c r="U77" s="269"/>
      <c r="V77" s="258"/>
      <c r="W77" s="254"/>
      <c r="X77" s="182">
        <v>30</v>
      </c>
      <c r="Y77" s="182"/>
      <c r="Z77" s="255"/>
      <c r="AA77" s="256">
        <v>20</v>
      </c>
      <c r="AB77" s="257"/>
      <c r="AC77" s="258" t="s">
        <v>6</v>
      </c>
      <c r="AD77" s="254"/>
      <c r="AE77" s="182">
        <v>30</v>
      </c>
      <c r="AF77" s="182"/>
      <c r="AG77" s="255"/>
      <c r="AH77" s="256">
        <v>20</v>
      </c>
      <c r="AI77" s="257"/>
      <c r="AJ77" s="258" t="s">
        <v>6</v>
      </c>
      <c r="AK77" s="254"/>
      <c r="AL77" s="182">
        <v>30</v>
      </c>
      <c r="AM77" s="182"/>
      <c r="AN77" s="255"/>
      <c r="AO77" s="256">
        <v>20</v>
      </c>
      <c r="AP77" s="257"/>
      <c r="AQ77" s="258" t="s">
        <v>6</v>
      </c>
      <c r="AR77" s="254"/>
      <c r="AS77" s="182"/>
      <c r="AT77" s="182"/>
      <c r="AU77" s="255"/>
      <c r="AV77" s="256"/>
      <c r="AW77" s="257"/>
      <c r="AX77" s="258"/>
      <c r="AY77" s="254"/>
      <c r="AZ77" s="182"/>
      <c r="BA77" s="182"/>
      <c r="BB77" s="255"/>
      <c r="BC77" s="256"/>
      <c r="BD77" s="257"/>
      <c r="BE77" s="258"/>
      <c r="BF77" s="225"/>
      <c r="BG77" s="226"/>
      <c r="BH77" s="226"/>
      <c r="BI77" s="227"/>
      <c r="BJ77" s="228"/>
      <c r="BK77" s="229"/>
      <c r="BL77" s="230"/>
      <c r="BM77" s="231">
        <f t="shared" si="34"/>
        <v>0</v>
      </c>
      <c r="BN77" s="232">
        <f t="shared" si="34"/>
        <v>0</v>
      </c>
      <c r="BO77" s="232">
        <f>IF(G77="T",J77+K77+L77,0)</f>
        <v>90</v>
      </c>
      <c r="BP77" s="232">
        <f>IF(D77="T",N77,0)</f>
        <v>0</v>
      </c>
      <c r="BQ77" s="233">
        <f>IF(E77="T",N77,0)</f>
        <v>0</v>
      </c>
      <c r="BR77" s="252">
        <f>IF(M77&gt;0,(SUM(I77:L77)/(H77+M77)*N77),N77)</f>
        <v>0</v>
      </c>
      <c r="BS77" s="253">
        <f>IF(M77&gt;0,(M77/(H77+M77)*N77),0)</f>
        <v>0</v>
      </c>
    </row>
    <row r="78" spans="1:71" s="236" customFormat="1" ht="25.5" customHeight="1">
      <c r="A78" s="237">
        <v>66</v>
      </c>
      <c r="B78" s="196" t="s">
        <v>40</v>
      </c>
      <c r="C78" s="174" t="s">
        <v>124</v>
      </c>
      <c r="D78" s="238" t="s">
        <v>9</v>
      </c>
      <c r="E78" s="238" t="s">
        <v>10</v>
      </c>
      <c r="F78" s="190" t="s">
        <v>10</v>
      </c>
      <c r="G78" s="239" t="s">
        <v>10</v>
      </c>
      <c r="H78" s="272">
        <f t="shared" si="8"/>
        <v>15</v>
      </c>
      <c r="I78" s="203">
        <f t="shared" si="35"/>
        <v>15</v>
      </c>
      <c r="J78" s="203">
        <f t="shared" si="35"/>
        <v>0</v>
      </c>
      <c r="K78" s="203">
        <f t="shared" si="35"/>
        <v>0</v>
      </c>
      <c r="L78" s="204">
        <f t="shared" si="35"/>
        <v>0</v>
      </c>
      <c r="M78" s="202">
        <f t="shared" si="35"/>
        <v>0</v>
      </c>
      <c r="N78" s="206">
        <f t="shared" si="14"/>
        <v>1</v>
      </c>
      <c r="O78" s="240"/>
      <c r="P78" s="241"/>
      <c r="Q78" s="242"/>
      <c r="R78" s="242"/>
      <c r="S78" s="243"/>
      <c r="T78" s="244"/>
      <c r="U78" s="245"/>
      <c r="V78" s="246"/>
      <c r="W78" s="247">
        <v>15</v>
      </c>
      <c r="X78" s="248"/>
      <c r="Y78" s="248"/>
      <c r="Z78" s="249"/>
      <c r="AA78" s="250"/>
      <c r="AB78" s="251">
        <v>1</v>
      </c>
      <c r="AC78" s="246" t="s">
        <v>6</v>
      </c>
      <c r="AD78" s="247"/>
      <c r="AE78" s="248"/>
      <c r="AF78" s="248"/>
      <c r="AG78" s="249"/>
      <c r="AH78" s="250"/>
      <c r="AI78" s="251"/>
      <c r="AJ78" s="246"/>
      <c r="AK78" s="247"/>
      <c r="AL78" s="248"/>
      <c r="AM78" s="248"/>
      <c r="AN78" s="249"/>
      <c r="AO78" s="250"/>
      <c r="AP78" s="251"/>
      <c r="AQ78" s="246"/>
      <c r="AR78" s="247"/>
      <c r="AS78" s="248"/>
      <c r="AT78" s="248"/>
      <c r="AU78" s="249"/>
      <c r="AV78" s="250"/>
      <c r="AW78" s="251"/>
      <c r="AX78" s="246"/>
      <c r="AY78" s="247"/>
      <c r="AZ78" s="248"/>
      <c r="BA78" s="248"/>
      <c r="BB78" s="249"/>
      <c r="BC78" s="250"/>
      <c r="BD78" s="251"/>
      <c r="BE78" s="246"/>
      <c r="BF78" s="273"/>
      <c r="BG78" s="274"/>
      <c r="BH78" s="274"/>
      <c r="BI78" s="275"/>
      <c r="BJ78" s="276"/>
      <c r="BK78" s="277"/>
      <c r="BL78" s="278"/>
      <c r="BM78" s="231">
        <f t="shared" si="34"/>
        <v>0</v>
      </c>
      <c r="BN78" s="232">
        <f t="shared" si="34"/>
        <v>0</v>
      </c>
      <c r="BO78" s="232">
        <f>IF(G78="T",J78+K78+L78,0)</f>
        <v>0</v>
      </c>
      <c r="BP78" s="232">
        <f>IF(D78="T",N78,0)</f>
        <v>1</v>
      </c>
      <c r="BQ78" s="233">
        <f>IF(E78="T",N78,0)</f>
        <v>0</v>
      </c>
      <c r="BR78" s="252">
        <f>IF(M78&gt;0,(SUM(I78:L78)/(H78+M78)*N78),N78)</f>
        <v>1</v>
      </c>
      <c r="BS78" s="253">
        <f>IF(M78&gt;0,(M78/(H78+M78)*N78),0)</f>
        <v>0</v>
      </c>
    </row>
    <row r="79" spans="1:71" s="236" customFormat="1" ht="25.5" customHeight="1">
      <c r="A79" s="237">
        <v>67</v>
      </c>
      <c r="B79" s="196" t="s">
        <v>53</v>
      </c>
      <c r="C79" s="174" t="s">
        <v>125</v>
      </c>
      <c r="D79" s="238" t="s">
        <v>10</v>
      </c>
      <c r="E79" s="238" t="s">
        <v>10</v>
      </c>
      <c r="F79" s="190" t="s">
        <v>10</v>
      </c>
      <c r="G79" s="239" t="s">
        <v>10</v>
      </c>
      <c r="H79" s="272">
        <f t="shared" si="8"/>
        <v>0</v>
      </c>
      <c r="I79" s="203">
        <f t="shared" si="35"/>
        <v>0</v>
      </c>
      <c r="J79" s="203">
        <f t="shared" si="35"/>
        <v>0</v>
      </c>
      <c r="K79" s="203">
        <f t="shared" si="35"/>
        <v>0</v>
      </c>
      <c r="L79" s="204">
        <f t="shared" si="35"/>
        <v>0</v>
      </c>
      <c r="M79" s="202">
        <f t="shared" si="35"/>
        <v>240</v>
      </c>
      <c r="N79" s="206">
        <f t="shared" si="14"/>
        <v>8</v>
      </c>
      <c r="O79" s="264"/>
      <c r="P79" s="265"/>
      <c r="Q79" s="266"/>
      <c r="R79" s="266"/>
      <c r="S79" s="267"/>
      <c r="T79" s="268"/>
      <c r="U79" s="269"/>
      <c r="V79" s="258"/>
      <c r="W79" s="254"/>
      <c r="X79" s="182"/>
      <c r="Y79" s="182"/>
      <c r="Z79" s="255"/>
      <c r="AA79" s="256"/>
      <c r="AB79" s="257"/>
      <c r="AC79" s="258"/>
      <c r="AD79" s="254"/>
      <c r="AE79" s="182"/>
      <c r="AF79" s="182"/>
      <c r="AG79" s="255"/>
      <c r="AH79" s="256"/>
      <c r="AI79" s="257"/>
      <c r="AJ79" s="258"/>
      <c r="AK79" s="254"/>
      <c r="AL79" s="182"/>
      <c r="AM79" s="182"/>
      <c r="AN79" s="255"/>
      <c r="AO79" s="256"/>
      <c r="AP79" s="257"/>
      <c r="AQ79" s="258"/>
      <c r="AR79" s="254"/>
      <c r="AS79" s="182"/>
      <c r="AT79" s="182"/>
      <c r="AU79" s="255"/>
      <c r="AV79" s="256">
        <v>120</v>
      </c>
      <c r="AW79" s="257">
        <v>4</v>
      </c>
      <c r="AX79" s="258" t="s">
        <v>6</v>
      </c>
      <c r="AY79" s="254"/>
      <c r="AZ79" s="182"/>
      <c r="BA79" s="182"/>
      <c r="BB79" s="255"/>
      <c r="BC79" s="256">
        <v>120</v>
      </c>
      <c r="BD79" s="257">
        <v>4</v>
      </c>
      <c r="BE79" s="258" t="s">
        <v>6</v>
      </c>
      <c r="BF79" s="225"/>
      <c r="BG79" s="226"/>
      <c r="BH79" s="226"/>
      <c r="BI79" s="227"/>
      <c r="BJ79" s="228"/>
      <c r="BK79" s="229"/>
      <c r="BL79" s="230"/>
      <c r="BM79" s="231">
        <f t="shared" si="34"/>
        <v>0</v>
      </c>
      <c r="BN79" s="232">
        <f t="shared" si="34"/>
        <v>0</v>
      </c>
      <c r="BO79" s="232">
        <f>IF(G79="T",J79+K79+L79,0)</f>
        <v>0</v>
      </c>
      <c r="BP79" s="232">
        <f>IF(D79="T",N79,0)</f>
        <v>0</v>
      </c>
      <c r="BQ79" s="233">
        <f>IF(E79="T",N79,0)</f>
        <v>0</v>
      </c>
      <c r="BR79" s="252">
        <f>IF(M79&gt;0,(SUM(I79:L79)/(H79+M79)*N79),N79)</f>
        <v>0</v>
      </c>
      <c r="BS79" s="253">
        <f>IF(M79&gt;0,(M79/(H79+M79)*N79),0)</f>
        <v>8</v>
      </c>
    </row>
    <row r="80" spans="1:71" s="236" customFormat="1" ht="25.5" customHeight="1" thickBot="1">
      <c r="A80" s="237">
        <v>68</v>
      </c>
      <c r="B80" s="197" t="s">
        <v>27</v>
      </c>
      <c r="C80" s="198" t="s">
        <v>126</v>
      </c>
      <c r="D80" s="238" t="s">
        <v>10</v>
      </c>
      <c r="E80" s="238" t="s">
        <v>10</v>
      </c>
      <c r="F80" s="190" t="s">
        <v>10</v>
      </c>
      <c r="G80" s="279" t="s">
        <v>9</v>
      </c>
      <c r="H80" s="280">
        <f t="shared" si="8"/>
        <v>500</v>
      </c>
      <c r="I80" s="281">
        <f t="shared" si="35"/>
        <v>0</v>
      </c>
      <c r="J80" s="281">
        <f t="shared" si="35"/>
        <v>0</v>
      </c>
      <c r="K80" s="281">
        <f t="shared" si="35"/>
        <v>0</v>
      </c>
      <c r="L80" s="282">
        <f t="shared" si="35"/>
        <v>500</v>
      </c>
      <c r="M80" s="283">
        <f t="shared" si="35"/>
        <v>0</v>
      </c>
      <c r="N80" s="284">
        <f t="shared" si="14"/>
        <v>20</v>
      </c>
      <c r="O80" s="285">
        <v>20</v>
      </c>
      <c r="P80" s="286"/>
      <c r="Q80" s="287"/>
      <c r="R80" s="287"/>
      <c r="S80" s="288"/>
      <c r="T80" s="289"/>
      <c r="U80" s="290"/>
      <c r="V80" s="291"/>
      <c r="W80" s="292"/>
      <c r="X80" s="293"/>
      <c r="Y80" s="293"/>
      <c r="Z80" s="294">
        <v>30</v>
      </c>
      <c r="AA80" s="295"/>
      <c r="AB80" s="296">
        <v>2</v>
      </c>
      <c r="AC80" s="291" t="s">
        <v>5</v>
      </c>
      <c r="AD80" s="292"/>
      <c r="AE80" s="293"/>
      <c r="AF80" s="293"/>
      <c r="AG80" s="294">
        <v>170</v>
      </c>
      <c r="AH80" s="295"/>
      <c r="AI80" s="296">
        <v>6</v>
      </c>
      <c r="AJ80" s="291" t="s">
        <v>5</v>
      </c>
      <c r="AK80" s="292"/>
      <c r="AL80" s="293"/>
      <c r="AM80" s="293"/>
      <c r="AN80" s="294"/>
      <c r="AO80" s="295"/>
      <c r="AP80" s="296"/>
      <c r="AQ80" s="291"/>
      <c r="AR80" s="292"/>
      <c r="AS80" s="293"/>
      <c r="AT80" s="293"/>
      <c r="AU80" s="294">
        <v>150</v>
      </c>
      <c r="AV80" s="295"/>
      <c r="AW80" s="296">
        <v>6</v>
      </c>
      <c r="AX80" s="291" t="s">
        <v>5</v>
      </c>
      <c r="AY80" s="292"/>
      <c r="AZ80" s="293"/>
      <c r="BA80" s="293"/>
      <c r="BB80" s="294">
        <v>150</v>
      </c>
      <c r="BC80" s="295"/>
      <c r="BD80" s="296">
        <v>6</v>
      </c>
      <c r="BE80" s="291" t="s">
        <v>5</v>
      </c>
      <c r="BF80" s="297"/>
      <c r="BG80" s="298"/>
      <c r="BH80" s="298"/>
      <c r="BI80" s="299"/>
      <c r="BJ80" s="300"/>
      <c r="BK80" s="301"/>
      <c r="BL80" s="302"/>
      <c r="BM80" s="303">
        <f t="shared" si="34"/>
        <v>0</v>
      </c>
      <c r="BN80" s="304">
        <f t="shared" si="34"/>
        <v>20</v>
      </c>
      <c r="BO80" s="304">
        <f>IF(G80="T",J80+K80+L80,0)</f>
        <v>500</v>
      </c>
      <c r="BP80" s="304">
        <f>IF(D80="T",N80,0)</f>
        <v>0</v>
      </c>
      <c r="BQ80" s="305">
        <f>IF(E80="T",N80,0)</f>
        <v>0</v>
      </c>
      <c r="BR80" s="306">
        <f>IF(M80&gt;0,(SUM(I80:L80)/(H80+M80)*N80),N80)</f>
        <v>20</v>
      </c>
      <c r="BS80" s="307">
        <f>IF(M80&gt;0,(M80/(H80+M80)*N80),0)</f>
        <v>0</v>
      </c>
    </row>
    <row r="81" spans="1:71" s="236" customFormat="1" ht="18" customHeight="1">
      <c r="A81" s="406" t="s">
        <v>60</v>
      </c>
      <c r="B81" s="407"/>
      <c r="C81" s="407"/>
      <c r="D81" s="407"/>
      <c r="E81" s="407"/>
      <c r="F81" s="407"/>
      <c r="G81" s="353"/>
      <c r="H81" s="396">
        <f aca="true" t="shared" si="36" ref="H81:O81">SUM(H12:H80)</f>
        <v>2600</v>
      </c>
      <c r="I81" s="309">
        <f t="shared" si="36"/>
        <v>585</v>
      </c>
      <c r="J81" s="308">
        <f t="shared" si="36"/>
        <v>1500</v>
      </c>
      <c r="K81" s="308">
        <f t="shared" si="36"/>
        <v>15</v>
      </c>
      <c r="L81" s="353">
        <f t="shared" si="36"/>
        <v>500</v>
      </c>
      <c r="M81" s="396">
        <f t="shared" si="36"/>
        <v>1495</v>
      </c>
      <c r="N81" s="351">
        <f t="shared" si="36"/>
        <v>157</v>
      </c>
      <c r="O81" s="351">
        <f t="shared" si="36"/>
        <v>99</v>
      </c>
      <c r="P81" s="309">
        <f>SUM(P12:P78)</f>
        <v>255</v>
      </c>
      <c r="Q81" s="308">
        <f>SUM(Q12:Q78)</f>
        <v>225</v>
      </c>
      <c r="R81" s="308">
        <f>SUM(R12:R78)</f>
        <v>15</v>
      </c>
      <c r="S81" s="353">
        <f>SUM(S12:S80)</f>
        <v>0</v>
      </c>
      <c r="T81" s="396">
        <f>SUM(T12:T80)</f>
        <v>300</v>
      </c>
      <c r="U81" s="351">
        <f>SUM(U12:U80)</f>
        <v>30</v>
      </c>
      <c r="V81" s="381">
        <f>COUNTIF(V12:V80,"E")</f>
        <v>4</v>
      </c>
      <c r="W81" s="309">
        <f>SUM(W12:W78)</f>
        <v>105</v>
      </c>
      <c r="X81" s="308">
        <f>SUM(X12:X78)</f>
        <v>363</v>
      </c>
      <c r="Y81" s="308">
        <f>SUM(Y12:Y78)</f>
        <v>0</v>
      </c>
      <c r="Z81" s="353">
        <f>SUM(Z12:Z80)</f>
        <v>30</v>
      </c>
      <c r="AA81" s="396">
        <f>SUM(AA12:AA80)</f>
        <v>230</v>
      </c>
      <c r="AB81" s="351">
        <f>SUM(AB12:AB80)</f>
        <v>30</v>
      </c>
      <c r="AC81" s="381">
        <f>COUNTIF(AC12:AC80,"E")</f>
        <v>6</v>
      </c>
      <c r="AD81" s="309">
        <f>SUM(AD12:AD78)</f>
        <v>45</v>
      </c>
      <c r="AE81" s="308">
        <f>SUM(AE12:AE78)</f>
        <v>357</v>
      </c>
      <c r="AF81" s="308">
        <f>SUM(AF12:AF78)</f>
        <v>0</v>
      </c>
      <c r="AG81" s="353">
        <f>SUM(AG12:AG80)</f>
        <v>170</v>
      </c>
      <c r="AH81" s="396">
        <f>SUM(AH12:AH80)</f>
        <v>245</v>
      </c>
      <c r="AI81" s="351">
        <f>SUM(AI12:AI80)</f>
        <v>30</v>
      </c>
      <c r="AJ81" s="381">
        <f>COUNTIF(AJ12:AJ80,"E")</f>
        <v>3</v>
      </c>
      <c r="AK81" s="309">
        <f>SUM(AK12:AK78)</f>
        <v>105</v>
      </c>
      <c r="AL81" s="308">
        <f>SUM(AL12:AL78)</f>
        <v>375</v>
      </c>
      <c r="AM81" s="308">
        <f>SUM(AM12:AM78)</f>
        <v>0</v>
      </c>
      <c r="AN81" s="353">
        <f>SUM(AN12:AN80)</f>
        <v>0</v>
      </c>
      <c r="AO81" s="396">
        <f>SUM(AO12:AO80)</f>
        <v>310</v>
      </c>
      <c r="AP81" s="351">
        <f>SUM(AP12:AP80)</f>
        <v>30</v>
      </c>
      <c r="AQ81" s="381">
        <f>COUNTIF(AQ12:AQ80,"E")</f>
        <v>4</v>
      </c>
      <c r="AR81" s="309">
        <f>SUM(AR12:AR78)</f>
        <v>45</v>
      </c>
      <c r="AS81" s="308">
        <f>SUM(AS12:AS78)</f>
        <v>90</v>
      </c>
      <c r="AT81" s="308">
        <f>SUM(AT12:AT78)</f>
        <v>0</v>
      </c>
      <c r="AU81" s="353">
        <f>SUM(AU12:AU80)</f>
        <v>150</v>
      </c>
      <c r="AV81" s="396">
        <f>SUM(AV12:AV80)</f>
        <v>210</v>
      </c>
      <c r="AW81" s="351">
        <f>SUM(AW12:AW80)</f>
        <v>19</v>
      </c>
      <c r="AX81" s="381">
        <f>COUNTIF(AX12:AX80,"E")</f>
        <v>1</v>
      </c>
      <c r="AY81" s="309">
        <f>SUM(AY12:AY78)</f>
        <v>30</v>
      </c>
      <c r="AZ81" s="308">
        <f>SUM(AZ12:AZ78)</f>
        <v>90</v>
      </c>
      <c r="BA81" s="308">
        <f>SUM(BA12:BA78)</f>
        <v>0</v>
      </c>
      <c r="BB81" s="353">
        <f>SUM(BB12:BB80)</f>
        <v>150</v>
      </c>
      <c r="BC81" s="396">
        <f>SUM(BC12:BC80)</f>
        <v>200</v>
      </c>
      <c r="BD81" s="351">
        <f>SUM(BD12:BD80)</f>
        <v>18</v>
      </c>
      <c r="BE81" s="381">
        <f>COUNTIF(BE12:BE80,"E")</f>
        <v>0</v>
      </c>
      <c r="BF81" s="310">
        <f>SUM(BF12:BF78)</f>
        <v>0</v>
      </c>
      <c r="BG81" s="311">
        <f>SUM(BG12:BG78)</f>
        <v>0</v>
      </c>
      <c r="BH81" s="311">
        <f>SUM(BH12:BH78)</f>
        <v>0</v>
      </c>
      <c r="BI81" s="353">
        <f>SUM(BI12:BI80)</f>
        <v>0</v>
      </c>
      <c r="BJ81" s="396">
        <f>SUM(BJ12:BJ80)</f>
        <v>0</v>
      </c>
      <c r="BK81" s="351">
        <f>SUM(BK12:BK80)</f>
        <v>0</v>
      </c>
      <c r="BL81" s="381">
        <f>COUNTIF(BL12:BL80,"E")</f>
        <v>0</v>
      </c>
      <c r="BM81" s="203">
        <f aca="true" t="shared" si="37" ref="BM81:BS81">SUM(BM12:BM80)</f>
        <v>19</v>
      </c>
      <c r="BN81" s="312">
        <f t="shared" si="37"/>
        <v>99</v>
      </c>
      <c r="BO81" s="312">
        <f t="shared" si="37"/>
        <v>1925</v>
      </c>
      <c r="BP81" s="312">
        <f t="shared" si="37"/>
        <v>41</v>
      </c>
      <c r="BQ81" s="313">
        <f t="shared" si="37"/>
        <v>16</v>
      </c>
      <c r="BR81" s="411">
        <f t="shared" si="37"/>
        <v>101.08424833635817</v>
      </c>
      <c r="BS81" s="413">
        <f t="shared" si="37"/>
        <v>55.915751663641835</v>
      </c>
    </row>
    <row r="82" spans="1:71" s="236" customFormat="1" ht="18" customHeight="1" thickBot="1">
      <c r="A82" s="408"/>
      <c r="B82" s="356"/>
      <c r="C82" s="356"/>
      <c r="D82" s="356"/>
      <c r="E82" s="356"/>
      <c r="F82" s="356"/>
      <c r="G82" s="354"/>
      <c r="H82" s="397"/>
      <c r="I82" s="355">
        <f>SUM(I81:K81)</f>
        <v>2100</v>
      </c>
      <c r="J82" s="356"/>
      <c r="K82" s="356"/>
      <c r="L82" s="354"/>
      <c r="M82" s="397"/>
      <c r="N82" s="352"/>
      <c r="O82" s="352"/>
      <c r="P82" s="355">
        <f>SUM(P81:R81)</f>
        <v>495</v>
      </c>
      <c r="Q82" s="356"/>
      <c r="R82" s="356"/>
      <c r="S82" s="354"/>
      <c r="T82" s="397"/>
      <c r="U82" s="352"/>
      <c r="V82" s="382"/>
      <c r="W82" s="355">
        <f>SUM(W81:Y81)</f>
        <v>468</v>
      </c>
      <c r="X82" s="356"/>
      <c r="Y82" s="356"/>
      <c r="Z82" s="354"/>
      <c r="AA82" s="397"/>
      <c r="AB82" s="352"/>
      <c r="AC82" s="382"/>
      <c r="AD82" s="355">
        <f>SUM(AD81:AF81)</f>
        <v>402</v>
      </c>
      <c r="AE82" s="356"/>
      <c r="AF82" s="356"/>
      <c r="AG82" s="354"/>
      <c r="AH82" s="397"/>
      <c r="AI82" s="352"/>
      <c r="AJ82" s="382"/>
      <c r="AK82" s="355">
        <f>SUM(AK81:AM81)</f>
        <v>480</v>
      </c>
      <c r="AL82" s="356"/>
      <c r="AM82" s="356"/>
      <c r="AN82" s="354"/>
      <c r="AO82" s="397"/>
      <c r="AP82" s="352"/>
      <c r="AQ82" s="382"/>
      <c r="AR82" s="355">
        <f>SUM(AR81:AT81)</f>
        <v>135</v>
      </c>
      <c r="AS82" s="356"/>
      <c r="AT82" s="356"/>
      <c r="AU82" s="354"/>
      <c r="AV82" s="397"/>
      <c r="AW82" s="352"/>
      <c r="AX82" s="382"/>
      <c r="AY82" s="355">
        <f>SUM(AY81:BA81)</f>
        <v>120</v>
      </c>
      <c r="AZ82" s="356"/>
      <c r="BA82" s="356"/>
      <c r="BB82" s="354"/>
      <c r="BC82" s="397"/>
      <c r="BD82" s="352"/>
      <c r="BE82" s="382"/>
      <c r="BF82" s="391">
        <f>SUM(BF81:BH81)</f>
        <v>0</v>
      </c>
      <c r="BG82" s="392"/>
      <c r="BH82" s="392"/>
      <c r="BI82" s="354"/>
      <c r="BJ82" s="397"/>
      <c r="BK82" s="352"/>
      <c r="BL82" s="382"/>
      <c r="BM82" s="282"/>
      <c r="BN82" s="282"/>
      <c r="BO82" s="282"/>
      <c r="BP82" s="282"/>
      <c r="BQ82" s="282"/>
      <c r="BR82" s="412"/>
      <c r="BS82" s="414"/>
    </row>
    <row r="83" spans="70:71" ht="13.5" thickBot="1">
      <c r="BR83" s="164"/>
      <c r="BS83" s="165"/>
    </row>
    <row r="84" spans="8:71" ht="13.5" customHeight="1" thickBot="1">
      <c r="H84" s="357" t="s">
        <v>48</v>
      </c>
      <c r="I84" s="358"/>
      <c r="J84" s="358"/>
      <c r="K84" s="358"/>
      <c r="L84" s="359"/>
      <c r="M84" s="360" t="s">
        <v>47</v>
      </c>
      <c r="N84" s="362" t="s">
        <v>7</v>
      </c>
      <c r="O84" s="362" t="s">
        <v>29</v>
      </c>
      <c r="P84" s="365" t="s">
        <v>8</v>
      </c>
      <c r="Q84" s="366"/>
      <c r="R84" s="366"/>
      <c r="S84" s="366"/>
      <c r="T84" s="366"/>
      <c r="U84" s="330"/>
      <c r="V84" s="338"/>
      <c r="W84" s="329" t="s">
        <v>11</v>
      </c>
      <c r="X84" s="330"/>
      <c r="Y84" s="330"/>
      <c r="Z84" s="330"/>
      <c r="AA84" s="330"/>
      <c r="AB84" s="330"/>
      <c r="AC84" s="338"/>
      <c r="AD84" s="329" t="s">
        <v>12</v>
      </c>
      <c r="AE84" s="330"/>
      <c r="AF84" s="330"/>
      <c r="AG84" s="330"/>
      <c r="AH84" s="330"/>
      <c r="AI84" s="330"/>
      <c r="AJ84" s="338"/>
      <c r="AK84" s="329" t="s">
        <v>13</v>
      </c>
      <c r="AL84" s="330"/>
      <c r="AM84" s="330"/>
      <c r="AN84" s="330"/>
      <c r="AO84" s="330"/>
      <c r="AP84" s="330"/>
      <c r="AQ84" s="338"/>
      <c r="AR84" s="329" t="s">
        <v>14</v>
      </c>
      <c r="AS84" s="330"/>
      <c r="AT84" s="330"/>
      <c r="AU84" s="330"/>
      <c r="AV84" s="330"/>
      <c r="AW84" s="330"/>
      <c r="AX84" s="338"/>
      <c r="AY84" s="329" t="s">
        <v>15</v>
      </c>
      <c r="AZ84" s="330"/>
      <c r="BA84" s="330"/>
      <c r="BB84" s="330"/>
      <c r="BC84" s="330"/>
      <c r="BD84" s="330"/>
      <c r="BE84" s="338"/>
      <c r="BF84" s="329" t="s">
        <v>39</v>
      </c>
      <c r="BG84" s="330"/>
      <c r="BH84" s="330"/>
      <c r="BI84" s="330"/>
      <c r="BJ84" s="330"/>
      <c r="BK84" s="330"/>
      <c r="BL84" s="338"/>
      <c r="BM84" s="329" t="s">
        <v>16</v>
      </c>
      <c r="BN84" s="330"/>
      <c r="BO84" s="330"/>
      <c r="BP84" s="330"/>
      <c r="BQ84" s="330"/>
      <c r="BR84" s="321" t="s">
        <v>7</v>
      </c>
      <c r="BS84" s="322"/>
    </row>
    <row r="85" spans="1:71" ht="114.75" thickBot="1">
      <c r="A85" s="153" t="s">
        <v>0</v>
      </c>
      <c r="B85" s="154" t="s">
        <v>57</v>
      </c>
      <c r="C85" s="155" t="s">
        <v>56</v>
      </c>
      <c r="D85" s="9" t="s">
        <v>25</v>
      </c>
      <c r="E85" s="50" t="s">
        <v>41</v>
      </c>
      <c r="F85" s="9" t="s">
        <v>26</v>
      </c>
      <c r="G85" s="10" t="s">
        <v>24</v>
      </c>
      <c r="H85" s="75" t="s">
        <v>49</v>
      </c>
      <c r="I85" s="69" t="s">
        <v>50</v>
      </c>
      <c r="J85" s="70" t="s">
        <v>64</v>
      </c>
      <c r="K85" s="70" t="s">
        <v>51</v>
      </c>
      <c r="L85" s="71" t="s">
        <v>68</v>
      </c>
      <c r="M85" s="361"/>
      <c r="N85" s="363"/>
      <c r="O85" s="364"/>
      <c r="P85" s="31" t="s">
        <v>1</v>
      </c>
      <c r="Q85" s="67" t="s">
        <v>65</v>
      </c>
      <c r="R85" s="4" t="s">
        <v>2</v>
      </c>
      <c r="S85" s="68" t="s">
        <v>63</v>
      </c>
      <c r="T85" s="66" t="s">
        <v>43</v>
      </c>
      <c r="U85" s="65" t="s">
        <v>7</v>
      </c>
      <c r="V85" s="8" t="s">
        <v>3</v>
      </c>
      <c r="W85" s="11" t="s">
        <v>1</v>
      </c>
      <c r="X85" s="67" t="s">
        <v>65</v>
      </c>
      <c r="Y85" s="12" t="s">
        <v>2</v>
      </c>
      <c r="Z85" s="68" t="s">
        <v>63</v>
      </c>
      <c r="AA85" s="66" t="s">
        <v>43</v>
      </c>
      <c r="AB85" s="13" t="s">
        <v>7</v>
      </c>
      <c r="AC85" s="8" t="s">
        <v>3</v>
      </c>
      <c r="AD85" s="11" t="s">
        <v>1</v>
      </c>
      <c r="AE85" s="67" t="s">
        <v>65</v>
      </c>
      <c r="AF85" s="12" t="s">
        <v>2</v>
      </c>
      <c r="AG85" s="68" t="s">
        <v>63</v>
      </c>
      <c r="AH85" s="66" t="s">
        <v>43</v>
      </c>
      <c r="AI85" s="13" t="s">
        <v>7</v>
      </c>
      <c r="AJ85" s="8" t="s">
        <v>3</v>
      </c>
      <c r="AK85" s="11" t="s">
        <v>1</v>
      </c>
      <c r="AL85" s="67" t="s">
        <v>65</v>
      </c>
      <c r="AM85" s="12" t="s">
        <v>2</v>
      </c>
      <c r="AN85" s="68" t="s">
        <v>63</v>
      </c>
      <c r="AO85" s="66" t="s">
        <v>43</v>
      </c>
      <c r="AP85" s="13" t="s">
        <v>7</v>
      </c>
      <c r="AQ85" s="8" t="s">
        <v>3</v>
      </c>
      <c r="AR85" s="11" t="s">
        <v>1</v>
      </c>
      <c r="AS85" s="67" t="s">
        <v>65</v>
      </c>
      <c r="AT85" s="12" t="s">
        <v>2</v>
      </c>
      <c r="AU85" s="68" t="s">
        <v>63</v>
      </c>
      <c r="AV85" s="66" t="s">
        <v>43</v>
      </c>
      <c r="AW85" s="13" t="s">
        <v>7</v>
      </c>
      <c r="AX85" s="8" t="s">
        <v>3</v>
      </c>
      <c r="AY85" s="11" t="s">
        <v>1</v>
      </c>
      <c r="AZ85" s="67" t="s">
        <v>65</v>
      </c>
      <c r="BA85" s="12" t="s">
        <v>2</v>
      </c>
      <c r="BB85" s="68" t="s">
        <v>63</v>
      </c>
      <c r="BC85" s="66" t="s">
        <v>43</v>
      </c>
      <c r="BD85" s="13" t="s">
        <v>7</v>
      </c>
      <c r="BE85" s="8" t="s">
        <v>3</v>
      </c>
      <c r="BF85" s="31" t="s">
        <v>1</v>
      </c>
      <c r="BG85" s="67" t="s">
        <v>65</v>
      </c>
      <c r="BH85" s="4" t="s">
        <v>2</v>
      </c>
      <c r="BI85" s="68" t="s">
        <v>63</v>
      </c>
      <c r="BJ85" s="66" t="s">
        <v>43</v>
      </c>
      <c r="BK85" s="32" t="s">
        <v>7</v>
      </c>
      <c r="BL85" s="33" t="s">
        <v>3</v>
      </c>
      <c r="BM85" s="14" t="s">
        <v>30</v>
      </c>
      <c r="BN85" s="15" t="s">
        <v>31</v>
      </c>
      <c r="BO85" s="15" t="s">
        <v>34</v>
      </c>
      <c r="BP85" s="15" t="s">
        <v>17</v>
      </c>
      <c r="BQ85" s="72" t="s">
        <v>41</v>
      </c>
      <c r="BR85" s="158" t="s">
        <v>44</v>
      </c>
      <c r="BS85" s="159" t="s">
        <v>43</v>
      </c>
    </row>
    <row r="86" spans="1:71" ht="21.75" customHeight="1" thickBot="1">
      <c r="A86" s="383" t="s">
        <v>119</v>
      </c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165"/>
      <c r="BS86" s="165"/>
    </row>
    <row r="87" spans="1:71" ht="27" customHeight="1">
      <c r="A87" s="102">
        <v>1</v>
      </c>
      <c r="B87" s="193" t="s">
        <v>120</v>
      </c>
      <c r="C87" s="194" t="s">
        <v>104</v>
      </c>
      <c r="D87" s="186" t="s">
        <v>9</v>
      </c>
      <c r="E87" s="186" t="s">
        <v>10</v>
      </c>
      <c r="F87" s="186" t="s">
        <v>10</v>
      </c>
      <c r="G87" s="187" t="s">
        <v>9</v>
      </c>
      <c r="H87" s="188">
        <f>I87+J87+K87+L87</f>
        <v>60</v>
      </c>
      <c r="I87" s="76">
        <f aca="true" t="shared" si="38" ref="I87:I116">P87+W87+AK87+AR87+AY87+BF87+AD87</f>
        <v>15</v>
      </c>
      <c r="J87" s="76">
        <f aca="true" t="shared" si="39" ref="J87:J116">Q87+X87+AL87+AS87+AZ87+BG87+AE87</f>
        <v>45</v>
      </c>
      <c r="K87" s="76">
        <f aca="true" t="shared" si="40" ref="K87:K116">R87+Y87+AM87+AT87+BA87+BH87+AF87</f>
        <v>0</v>
      </c>
      <c r="L87" s="100">
        <f aca="true" t="shared" si="41" ref="L87:L116">S87+Z87+AN87+AU87+BB87+BI87+AG87</f>
        <v>0</v>
      </c>
      <c r="M87" s="89">
        <f aca="true" t="shared" si="42" ref="M87:M116">T87+AA87+AH87+AO87+AV87+BC87+BJ87</f>
        <v>60</v>
      </c>
      <c r="N87" s="118">
        <f>U87+AB87+AP87+AW87+BD87+BK87+AI87</f>
        <v>4</v>
      </c>
      <c r="O87" s="170">
        <v>3</v>
      </c>
      <c r="P87" s="121"/>
      <c r="Q87" s="105"/>
      <c r="R87" s="105"/>
      <c r="S87" s="120"/>
      <c r="T87" s="122"/>
      <c r="U87" s="108"/>
      <c r="V87" s="103"/>
      <c r="W87" s="104"/>
      <c r="X87" s="105"/>
      <c r="Y87" s="105"/>
      <c r="Z87" s="106"/>
      <c r="AA87" s="107"/>
      <c r="AB87" s="108"/>
      <c r="AC87" s="103"/>
      <c r="AD87" s="104"/>
      <c r="AE87" s="105"/>
      <c r="AF87" s="105"/>
      <c r="AG87" s="106"/>
      <c r="AH87" s="107"/>
      <c r="AI87" s="108"/>
      <c r="AJ87" s="103"/>
      <c r="AK87" s="104"/>
      <c r="AL87" s="105"/>
      <c r="AM87" s="105"/>
      <c r="AN87" s="106"/>
      <c r="AO87" s="107"/>
      <c r="AP87" s="108"/>
      <c r="AQ87" s="103"/>
      <c r="AR87" s="104">
        <v>15</v>
      </c>
      <c r="AS87" s="105">
        <v>15</v>
      </c>
      <c r="AT87" s="105"/>
      <c r="AU87" s="106"/>
      <c r="AV87" s="107">
        <v>30</v>
      </c>
      <c r="AW87" s="108">
        <v>2</v>
      </c>
      <c r="AX87" s="103" t="s">
        <v>5</v>
      </c>
      <c r="AY87" s="104"/>
      <c r="AZ87" s="105">
        <v>30</v>
      </c>
      <c r="BA87" s="105"/>
      <c r="BB87" s="106"/>
      <c r="BC87" s="107">
        <v>30</v>
      </c>
      <c r="BD87" s="134">
        <v>2</v>
      </c>
      <c r="BE87" s="103" t="s">
        <v>4</v>
      </c>
      <c r="BF87" s="37"/>
      <c r="BG87" s="38"/>
      <c r="BH87" s="38"/>
      <c r="BI87" s="39"/>
      <c r="BJ87" s="63"/>
      <c r="BK87" s="40"/>
      <c r="BL87" s="41"/>
      <c r="BM87" s="23">
        <f aca="true" t="shared" si="43" ref="BM87:BM116">IF(F87="T",N87,0)</f>
        <v>0</v>
      </c>
      <c r="BN87" s="24">
        <f aca="true" t="shared" si="44" ref="BN87:BN116">IF(G87="T",O87,0)</f>
        <v>3</v>
      </c>
      <c r="BO87" s="24">
        <f aca="true" t="shared" si="45" ref="BO87:BO116">IF(G87="T",J87+K87+L87,0)</f>
        <v>45</v>
      </c>
      <c r="BP87" s="24">
        <f aca="true" t="shared" si="46" ref="BP87:BP116">IF(D87="T",N87,0)</f>
        <v>4</v>
      </c>
      <c r="BQ87" s="24">
        <f aca="true" t="shared" si="47" ref="BQ87:BQ116">IF(E87="T",N87,0)</f>
        <v>0</v>
      </c>
      <c r="BR87" s="156">
        <f aca="true" t="shared" si="48" ref="BR87:BR116">IF(M87&gt;0,(SUM(I87:L87)/(H87+M87)*N87),N87)</f>
        <v>2</v>
      </c>
      <c r="BS87" s="157">
        <f aca="true" t="shared" si="49" ref="BS87:BS116">IF(M87&gt;0,(M87/(H87+M87)*N87),0)</f>
        <v>2</v>
      </c>
    </row>
    <row r="88" spans="1:71" ht="29.25" customHeight="1">
      <c r="A88" s="110">
        <v>2</v>
      </c>
      <c r="B88" s="173" t="s">
        <v>105</v>
      </c>
      <c r="C88" s="185" t="s">
        <v>106</v>
      </c>
      <c r="D88" s="171" t="s">
        <v>9</v>
      </c>
      <c r="E88" s="186" t="s">
        <v>10</v>
      </c>
      <c r="F88" s="186" t="s">
        <v>10</v>
      </c>
      <c r="G88" s="172" t="s">
        <v>9</v>
      </c>
      <c r="H88" s="189">
        <f aca="true" t="shared" si="50" ref="H88:H116">I88+J88+K88+L88</f>
        <v>30</v>
      </c>
      <c r="I88" s="76">
        <f t="shared" si="38"/>
        <v>15</v>
      </c>
      <c r="J88" s="76">
        <f t="shared" si="39"/>
        <v>15</v>
      </c>
      <c r="K88" s="76">
        <f t="shared" si="40"/>
        <v>0</v>
      </c>
      <c r="L88" s="100">
        <f t="shared" si="41"/>
        <v>0</v>
      </c>
      <c r="M88" s="99">
        <f t="shared" si="42"/>
        <v>30</v>
      </c>
      <c r="N88" s="118">
        <f aca="true" t="shared" si="51" ref="N88:N116">U88+AB88+AP88+AW88+BD88+BK88+AI88</f>
        <v>2</v>
      </c>
      <c r="O88" s="115">
        <v>1</v>
      </c>
      <c r="P88" s="123"/>
      <c r="Q88" s="112"/>
      <c r="R88" s="112"/>
      <c r="S88" s="117"/>
      <c r="T88" s="124"/>
      <c r="U88" s="115"/>
      <c r="V88" s="116"/>
      <c r="W88" s="111"/>
      <c r="X88" s="112"/>
      <c r="Y88" s="112"/>
      <c r="Z88" s="113"/>
      <c r="AA88" s="114"/>
      <c r="AB88" s="115"/>
      <c r="AC88" s="116"/>
      <c r="AD88" s="111"/>
      <c r="AE88" s="112"/>
      <c r="AF88" s="112"/>
      <c r="AG88" s="113"/>
      <c r="AH88" s="114"/>
      <c r="AI88" s="115"/>
      <c r="AJ88" s="116"/>
      <c r="AK88" s="111"/>
      <c r="AL88" s="112"/>
      <c r="AM88" s="112"/>
      <c r="AN88" s="113"/>
      <c r="AO88" s="114"/>
      <c r="AP88" s="115"/>
      <c r="AQ88" s="116"/>
      <c r="AR88" s="111"/>
      <c r="AS88" s="112"/>
      <c r="AT88" s="112"/>
      <c r="AU88" s="113"/>
      <c r="AV88" s="114"/>
      <c r="AW88" s="115"/>
      <c r="AX88" s="116"/>
      <c r="AY88" s="111">
        <v>15</v>
      </c>
      <c r="AZ88" s="112">
        <v>15</v>
      </c>
      <c r="BA88" s="112"/>
      <c r="BB88" s="113"/>
      <c r="BC88" s="114">
        <v>30</v>
      </c>
      <c r="BD88" s="133">
        <v>2</v>
      </c>
      <c r="BE88" s="116" t="s">
        <v>4</v>
      </c>
      <c r="BF88" s="42"/>
      <c r="BG88" s="34"/>
      <c r="BH88" s="34"/>
      <c r="BI88" s="43"/>
      <c r="BJ88" s="62"/>
      <c r="BK88" s="28"/>
      <c r="BL88" s="29"/>
      <c r="BM88" s="25">
        <f t="shared" si="43"/>
        <v>0</v>
      </c>
      <c r="BN88" s="2">
        <f t="shared" si="44"/>
        <v>1</v>
      </c>
      <c r="BO88" s="2">
        <f t="shared" si="45"/>
        <v>15</v>
      </c>
      <c r="BP88" s="2">
        <f t="shared" si="46"/>
        <v>2</v>
      </c>
      <c r="BQ88" s="2">
        <f t="shared" si="47"/>
        <v>0</v>
      </c>
      <c r="BR88" s="160">
        <f t="shared" si="48"/>
        <v>1</v>
      </c>
      <c r="BS88" s="161">
        <f t="shared" si="49"/>
        <v>1</v>
      </c>
    </row>
    <row r="89" spans="1:71" ht="29.25" customHeight="1">
      <c r="A89" s="110">
        <v>3</v>
      </c>
      <c r="B89" s="173" t="s">
        <v>107</v>
      </c>
      <c r="C89" s="185" t="s">
        <v>108</v>
      </c>
      <c r="D89" s="171" t="s">
        <v>9</v>
      </c>
      <c r="E89" s="186" t="s">
        <v>10</v>
      </c>
      <c r="F89" s="186" t="s">
        <v>10</v>
      </c>
      <c r="G89" s="172" t="s">
        <v>9</v>
      </c>
      <c r="H89" s="189">
        <f t="shared" si="50"/>
        <v>15</v>
      </c>
      <c r="I89" s="76">
        <f t="shared" si="38"/>
        <v>0</v>
      </c>
      <c r="J89" s="76">
        <f t="shared" si="39"/>
        <v>15</v>
      </c>
      <c r="K89" s="76">
        <f t="shared" si="40"/>
        <v>0</v>
      </c>
      <c r="L89" s="100">
        <f t="shared" si="41"/>
        <v>0</v>
      </c>
      <c r="M89" s="99">
        <f t="shared" si="42"/>
        <v>20</v>
      </c>
      <c r="N89" s="118">
        <f t="shared" si="51"/>
        <v>1</v>
      </c>
      <c r="O89" s="115">
        <v>1</v>
      </c>
      <c r="P89" s="123"/>
      <c r="Q89" s="112"/>
      <c r="R89" s="112"/>
      <c r="S89" s="117"/>
      <c r="T89" s="124"/>
      <c r="U89" s="115"/>
      <c r="V89" s="116"/>
      <c r="W89" s="111"/>
      <c r="X89" s="112"/>
      <c r="Y89" s="112"/>
      <c r="Z89" s="113"/>
      <c r="AA89" s="114"/>
      <c r="AB89" s="115"/>
      <c r="AC89" s="116"/>
      <c r="AD89" s="111"/>
      <c r="AE89" s="112"/>
      <c r="AF89" s="112"/>
      <c r="AG89" s="113"/>
      <c r="AH89" s="114"/>
      <c r="AI89" s="115"/>
      <c r="AJ89" s="116"/>
      <c r="AK89" s="111"/>
      <c r="AL89" s="112"/>
      <c r="AM89" s="112"/>
      <c r="AN89" s="113"/>
      <c r="AO89" s="114"/>
      <c r="AP89" s="115"/>
      <c r="AQ89" s="116"/>
      <c r="AR89" s="111"/>
      <c r="AS89" s="112"/>
      <c r="AT89" s="112"/>
      <c r="AU89" s="113"/>
      <c r="AV89" s="114"/>
      <c r="AW89" s="115"/>
      <c r="AX89" s="116"/>
      <c r="AY89" s="111"/>
      <c r="AZ89" s="112">
        <v>15</v>
      </c>
      <c r="BA89" s="112"/>
      <c r="BB89" s="113"/>
      <c r="BC89" s="114">
        <v>20</v>
      </c>
      <c r="BD89" s="115">
        <v>1</v>
      </c>
      <c r="BE89" s="116" t="s">
        <v>5</v>
      </c>
      <c r="BF89" s="42"/>
      <c r="BG89" s="34"/>
      <c r="BH89" s="34"/>
      <c r="BI89" s="43"/>
      <c r="BJ89" s="62"/>
      <c r="BK89" s="28"/>
      <c r="BL89" s="29"/>
      <c r="BM89" s="25">
        <f t="shared" si="43"/>
        <v>0</v>
      </c>
      <c r="BN89" s="2">
        <f t="shared" si="44"/>
        <v>1</v>
      </c>
      <c r="BO89" s="2">
        <f t="shared" si="45"/>
        <v>15</v>
      </c>
      <c r="BP89" s="2">
        <f t="shared" si="46"/>
        <v>1</v>
      </c>
      <c r="BQ89" s="2">
        <f t="shared" si="47"/>
        <v>0</v>
      </c>
      <c r="BR89" s="160">
        <f t="shared" si="48"/>
        <v>0.42857142857142855</v>
      </c>
      <c r="BS89" s="161">
        <f t="shared" si="49"/>
        <v>0.5714285714285714</v>
      </c>
    </row>
    <row r="90" spans="1:71" ht="29.25" customHeight="1">
      <c r="A90" s="110">
        <v>4</v>
      </c>
      <c r="B90" s="173" t="s">
        <v>109</v>
      </c>
      <c r="C90" s="185" t="s">
        <v>110</v>
      </c>
      <c r="D90" s="171" t="s">
        <v>9</v>
      </c>
      <c r="E90" s="186" t="s">
        <v>10</v>
      </c>
      <c r="F90" s="181"/>
      <c r="G90" s="172" t="s">
        <v>10</v>
      </c>
      <c r="H90" s="189">
        <f t="shared" si="50"/>
        <v>30</v>
      </c>
      <c r="I90" s="76">
        <f t="shared" si="38"/>
        <v>0</v>
      </c>
      <c r="J90" s="76">
        <f t="shared" si="39"/>
        <v>30</v>
      </c>
      <c r="K90" s="76">
        <f t="shared" si="40"/>
        <v>0</v>
      </c>
      <c r="L90" s="100">
        <f t="shared" si="41"/>
        <v>0</v>
      </c>
      <c r="M90" s="99">
        <f t="shared" si="42"/>
        <v>20</v>
      </c>
      <c r="N90" s="118">
        <f t="shared" si="51"/>
        <v>2</v>
      </c>
      <c r="O90" s="115"/>
      <c r="P90" s="123"/>
      <c r="Q90" s="112"/>
      <c r="R90" s="112"/>
      <c r="S90" s="117"/>
      <c r="T90" s="124"/>
      <c r="U90" s="115"/>
      <c r="V90" s="116"/>
      <c r="W90" s="111"/>
      <c r="X90" s="112"/>
      <c r="Y90" s="112"/>
      <c r="Z90" s="113"/>
      <c r="AA90" s="114"/>
      <c r="AB90" s="115"/>
      <c r="AC90" s="116"/>
      <c r="AD90" s="111"/>
      <c r="AE90" s="112"/>
      <c r="AF90" s="112"/>
      <c r="AG90" s="113"/>
      <c r="AH90" s="114"/>
      <c r="AI90" s="115"/>
      <c r="AJ90" s="116"/>
      <c r="AK90" s="111"/>
      <c r="AL90" s="112"/>
      <c r="AM90" s="112"/>
      <c r="AN90" s="113"/>
      <c r="AO90" s="114"/>
      <c r="AP90" s="115"/>
      <c r="AQ90" s="116"/>
      <c r="AR90" s="111"/>
      <c r="AS90" s="112"/>
      <c r="AT90" s="112"/>
      <c r="AU90" s="113"/>
      <c r="AV90" s="114"/>
      <c r="AW90" s="115"/>
      <c r="AX90" s="116"/>
      <c r="AY90" s="111"/>
      <c r="AZ90" s="112">
        <v>30</v>
      </c>
      <c r="BA90" s="112"/>
      <c r="BB90" s="113"/>
      <c r="BC90" s="114">
        <v>20</v>
      </c>
      <c r="BD90" s="115">
        <v>2</v>
      </c>
      <c r="BE90" s="116" t="s">
        <v>5</v>
      </c>
      <c r="BF90" s="42"/>
      <c r="BG90" s="34"/>
      <c r="BH90" s="34"/>
      <c r="BI90" s="43"/>
      <c r="BJ90" s="62"/>
      <c r="BK90" s="28"/>
      <c r="BL90" s="29"/>
      <c r="BM90" s="25">
        <f t="shared" si="43"/>
        <v>0</v>
      </c>
      <c r="BN90" s="2">
        <f t="shared" si="44"/>
        <v>0</v>
      </c>
      <c r="BO90" s="2">
        <f t="shared" si="45"/>
        <v>0</v>
      </c>
      <c r="BP90" s="2">
        <f t="shared" si="46"/>
        <v>2</v>
      </c>
      <c r="BQ90" s="2">
        <f t="shared" si="47"/>
        <v>0</v>
      </c>
      <c r="BR90" s="160">
        <f t="shared" si="48"/>
        <v>1.2</v>
      </c>
      <c r="BS90" s="161">
        <f t="shared" si="49"/>
        <v>0.8</v>
      </c>
    </row>
    <row r="91" spans="1:71" ht="29.25" customHeight="1">
      <c r="A91" s="110">
        <v>5</v>
      </c>
      <c r="B91" s="173" t="s">
        <v>111</v>
      </c>
      <c r="C91" s="185" t="s">
        <v>112</v>
      </c>
      <c r="D91" s="171" t="s">
        <v>9</v>
      </c>
      <c r="E91" s="186" t="s">
        <v>10</v>
      </c>
      <c r="F91" s="186" t="s">
        <v>10</v>
      </c>
      <c r="G91" s="172" t="s">
        <v>9</v>
      </c>
      <c r="H91" s="189">
        <f t="shared" si="50"/>
        <v>30</v>
      </c>
      <c r="I91" s="76">
        <f t="shared" si="38"/>
        <v>15</v>
      </c>
      <c r="J91" s="76">
        <f t="shared" si="39"/>
        <v>15</v>
      </c>
      <c r="K91" s="76">
        <f t="shared" si="40"/>
        <v>0</v>
      </c>
      <c r="L91" s="100">
        <f t="shared" si="41"/>
        <v>0</v>
      </c>
      <c r="M91" s="99">
        <f t="shared" si="42"/>
        <v>20</v>
      </c>
      <c r="N91" s="118">
        <f t="shared" si="51"/>
        <v>2</v>
      </c>
      <c r="O91" s="115">
        <v>1</v>
      </c>
      <c r="P91" s="123"/>
      <c r="Q91" s="112"/>
      <c r="R91" s="112"/>
      <c r="S91" s="117"/>
      <c r="T91" s="124"/>
      <c r="U91" s="115"/>
      <c r="V91" s="116"/>
      <c r="W91" s="111"/>
      <c r="X91" s="112"/>
      <c r="Y91" s="112"/>
      <c r="Z91" s="113"/>
      <c r="AA91" s="114"/>
      <c r="AB91" s="115"/>
      <c r="AC91" s="116"/>
      <c r="AD91" s="111"/>
      <c r="AE91" s="112"/>
      <c r="AF91" s="112"/>
      <c r="AG91" s="113"/>
      <c r="AH91" s="114"/>
      <c r="AI91" s="115"/>
      <c r="AJ91" s="116"/>
      <c r="AK91" s="111"/>
      <c r="AL91" s="112"/>
      <c r="AM91" s="112"/>
      <c r="AN91" s="113"/>
      <c r="AO91" s="114"/>
      <c r="AP91" s="115"/>
      <c r="AQ91" s="116"/>
      <c r="AR91" s="111">
        <v>15</v>
      </c>
      <c r="AS91" s="112">
        <v>15</v>
      </c>
      <c r="AT91" s="112"/>
      <c r="AU91" s="113"/>
      <c r="AV91" s="114">
        <v>20</v>
      </c>
      <c r="AW91" s="115">
        <v>2</v>
      </c>
      <c r="AX91" s="116" t="s">
        <v>4</v>
      </c>
      <c r="AY91" s="111"/>
      <c r="AZ91" s="112"/>
      <c r="BA91" s="112"/>
      <c r="BB91" s="113"/>
      <c r="BC91" s="114"/>
      <c r="BD91" s="115"/>
      <c r="BE91" s="116"/>
      <c r="BF91" s="42"/>
      <c r="BG91" s="34"/>
      <c r="BH91" s="34"/>
      <c r="BI91" s="43"/>
      <c r="BJ91" s="62"/>
      <c r="BK91" s="28"/>
      <c r="BL91" s="29"/>
      <c r="BM91" s="25">
        <f t="shared" si="43"/>
        <v>0</v>
      </c>
      <c r="BN91" s="2">
        <f t="shared" si="44"/>
        <v>1</v>
      </c>
      <c r="BO91" s="2">
        <f t="shared" si="45"/>
        <v>15</v>
      </c>
      <c r="BP91" s="2">
        <f t="shared" si="46"/>
        <v>2</v>
      </c>
      <c r="BQ91" s="2">
        <f t="shared" si="47"/>
        <v>0</v>
      </c>
      <c r="BR91" s="160">
        <f t="shared" si="48"/>
        <v>1.2</v>
      </c>
      <c r="BS91" s="161">
        <f t="shared" si="49"/>
        <v>0.8</v>
      </c>
    </row>
    <row r="92" spans="1:71" ht="29.25" customHeight="1">
      <c r="A92" s="110">
        <v>6</v>
      </c>
      <c r="B92" s="173" t="s">
        <v>113</v>
      </c>
      <c r="C92" s="185" t="s">
        <v>114</v>
      </c>
      <c r="D92" s="171" t="s">
        <v>9</v>
      </c>
      <c r="E92" s="186" t="s">
        <v>10</v>
      </c>
      <c r="F92" s="186" t="s">
        <v>10</v>
      </c>
      <c r="G92" s="172" t="s">
        <v>9</v>
      </c>
      <c r="H92" s="189">
        <f t="shared" si="50"/>
        <v>45</v>
      </c>
      <c r="I92" s="76">
        <f t="shared" si="38"/>
        <v>15</v>
      </c>
      <c r="J92" s="76">
        <f t="shared" si="39"/>
        <v>30</v>
      </c>
      <c r="K92" s="76">
        <f t="shared" si="40"/>
        <v>0</v>
      </c>
      <c r="L92" s="100">
        <f t="shared" si="41"/>
        <v>0</v>
      </c>
      <c r="M92" s="99">
        <f t="shared" si="42"/>
        <v>35</v>
      </c>
      <c r="N92" s="118">
        <f t="shared" si="51"/>
        <v>3</v>
      </c>
      <c r="O92" s="115">
        <v>2</v>
      </c>
      <c r="P92" s="123"/>
      <c r="Q92" s="112"/>
      <c r="R92" s="112"/>
      <c r="S92" s="117"/>
      <c r="T92" s="124"/>
      <c r="U92" s="115"/>
      <c r="V92" s="116"/>
      <c r="W92" s="111"/>
      <c r="X92" s="112"/>
      <c r="Y92" s="112"/>
      <c r="Z92" s="113"/>
      <c r="AA92" s="114"/>
      <c r="AB92" s="115"/>
      <c r="AC92" s="116"/>
      <c r="AD92" s="111"/>
      <c r="AE92" s="112"/>
      <c r="AF92" s="112"/>
      <c r="AG92" s="113"/>
      <c r="AH92" s="114"/>
      <c r="AI92" s="115"/>
      <c r="AJ92" s="116"/>
      <c r="AK92" s="111"/>
      <c r="AL92" s="112"/>
      <c r="AM92" s="112"/>
      <c r="AN92" s="113"/>
      <c r="AO92" s="114"/>
      <c r="AP92" s="115"/>
      <c r="AQ92" s="116"/>
      <c r="AR92" s="111">
        <v>15</v>
      </c>
      <c r="AS92" s="112">
        <v>30</v>
      </c>
      <c r="AT92" s="112"/>
      <c r="AU92" s="113"/>
      <c r="AV92" s="114">
        <v>35</v>
      </c>
      <c r="AW92" s="115">
        <v>3</v>
      </c>
      <c r="AX92" s="116" t="s">
        <v>4</v>
      </c>
      <c r="AY92" s="111"/>
      <c r="AZ92" s="112"/>
      <c r="BA92" s="112"/>
      <c r="BB92" s="113"/>
      <c r="BC92" s="114"/>
      <c r="BD92" s="115"/>
      <c r="BE92" s="116"/>
      <c r="BF92" s="42"/>
      <c r="BG92" s="34"/>
      <c r="BH92" s="34"/>
      <c r="BI92" s="43"/>
      <c r="BJ92" s="62"/>
      <c r="BK92" s="28"/>
      <c r="BL92" s="29"/>
      <c r="BM92" s="25">
        <f t="shared" si="43"/>
        <v>0</v>
      </c>
      <c r="BN92" s="2">
        <f t="shared" si="44"/>
        <v>2</v>
      </c>
      <c r="BO92" s="2">
        <f t="shared" si="45"/>
        <v>30</v>
      </c>
      <c r="BP92" s="2">
        <f t="shared" si="46"/>
        <v>3</v>
      </c>
      <c r="BQ92" s="2">
        <f t="shared" si="47"/>
        <v>0</v>
      </c>
      <c r="BR92" s="160">
        <f t="shared" si="48"/>
        <v>1.6875</v>
      </c>
      <c r="BS92" s="161">
        <f t="shared" si="49"/>
        <v>1.3125</v>
      </c>
    </row>
    <row r="93" spans="1:71" ht="29.25" customHeight="1">
      <c r="A93" s="110">
        <v>7</v>
      </c>
      <c r="B93" s="173" t="s">
        <v>115</v>
      </c>
      <c r="C93" s="185" t="s">
        <v>116</v>
      </c>
      <c r="D93" s="171" t="s">
        <v>9</v>
      </c>
      <c r="E93" s="186" t="s">
        <v>10</v>
      </c>
      <c r="F93" s="186" t="s">
        <v>10</v>
      </c>
      <c r="G93" s="172" t="s">
        <v>9</v>
      </c>
      <c r="H93" s="189">
        <f t="shared" si="50"/>
        <v>15</v>
      </c>
      <c r="I93" s="76">
        <f t="shared" si="38"/>
        <v>0</v>
      </c>
      <c r="J93" s="76">
        <f t="shared" si="39"/>
        <v>15</v>
      </c>
      <c r="K93" s="76">
        <f t="shared" si="40"/>
        <v>0</v>
      </c>
      <c r="L93" s="100">
        <f t="shared" si="41"/>
        <v>0</v>
      </c>
      <c r="M93" s="99">
        <f t="shared" si="42"/>
        <v>10</v>
      </c>
      <c r="N93" s="118">
        <f t="shared" si="51"/>
        <v>1</v>
      </c>
      <c r="O93" s="115">
        <v>1</v>
      </c>
      <c r="P93" s="123"/>
      <c r="Q93" s="112"/>
      <c r="R93" s="112"/>
      <c r="S93" s="117"/>
      <c r="T93" s="124"/>
      <c r="U93" s="115"/>
      <c r="V93" s="116"/>
      <c r="W93" s="111"/>
      <c r="X93" s="112"/>
      <c r="Y93" s="112"/>
      <c r="Z93" s="113"/>
      <c r="AA93" s="114"/>
      <c r="AB93" s="115"/>
      <c r="AC93" s="116"/>
      <c r="AD93" s="111"/>
      <c r="AE93" s="112"/>
      <c r="AF93" s="112"/>
      <c r="AG93" s="113"/>
      <c r="AH93" s="114"/>
      <c r="AI93" s="115"/>
      <c r="AJ93" s="116"/>
      <c r="AK93" s="111"/>
      <c r="AL93" s="112"/>
      <c r="AM93" s="112"/>
      <c r="AN93" s="113"/>
      <c r="AO93" s="114"/>
      <c r="AP93" s="115"/>
      <c r="AQ93" s="116"/>
      <c r="AR93" s="111"/>
      <c r="AS93" s="112"/>
      <c r="AT93" s="112"/>
      <c r="AU93" s="113"/>
      <c r="AV93" s="114"/>
      <c r="AW93" s="115"/>
      <c r="AX93" s="116"/>
      <c r="AY93" s="111"/>
      <c r="AZ93" s="112">
        <v>15</v>
      </c>
      <c r="BA93" s="112"/>
      <c r="BB93" s="113"/>
      <c r="BC93" s="114">
        <v>10</v>
      </c>
      <c r="BD93" s="115">
        <v>1</v>
      </c>
      <c r="BE93" s="116" t="s">
        <v>5</v>
      </c>
      <c r="BF93" s="42"/>
      <c r="BG93" s="34"/>
      <c r="BH93" s="34"/>
      <c r="BI93" s="43"/>
      <c r="BJ93" s="62"/>
      <c r="BK93" s="28"/>
      <c r="BL93" s="29"/>
      <c r="BM93" s="25">
        <f t="shared" si="43"/>
        <v>0</v>
      </c>
      <c r="BN93" s="2">
        <f t="shared" si="44"/>
        <v>1</v>
      </c>
      <c r="BO93" s="2">
        <f t="shared" si="45"/>
        <v>15</v>
      </c>
      <c r="BP93" s="2">
        <f t="shared" si="46"/>
        <v>1</v>
      </c>
      <c r="BQ93" s="2">
        <f t="shared" si="47"/>
        <v>0</v>
      </c>
      <c r="BR93" s="160">
        <f t="shared" si="48"/>
        <v>0.6</v>
      </c>
      <c r="BS93" s="161">
        <f t="shared" si="49"/>
        <v>0.4</v>
      </c>
    </row>
    <row r="94" spans="1:71" ht="29.25" customHeight="1">
      <c r="A94" s="110">
        <v>8</v>
      </c>
      <c r="B94" s="173" t="s">
        <v>208</v>
      </c>
      <c r="C94" s="185" t="s">
        <v>117</v>
      </c>
      <c r="D94" s="171" t="s">
        <v>9</v>
      </c>
      <c r="E94" s="186" t="s">
        <v>10</v>
      </c>
      <c r="F94" s="186" t="s">
        <v>10</v>
      </c>
      <c r="G94" s="172" t="s">
        <v>9</v>
      </c>
      <c r="H94" s="189">
        <f t="shared" si="50"/>
        <v>45</v>
      </c>
      <c r="I94" s="76">
        <f t="shared" si="38"/>
        <v>15</v>
      </c>
      <c r="J94" s="76">
        <f t="shared" si="39"/>
        <v>30</v>
      </c>
      <c r="K94" s="76">
        <f t="shared" si="40"/>
        <v>0</v>
      </c>
      <c r="L94" s="100">
        <f t="shared" si="41"/>
        <v>0</v>
      </c>
      <c r="M94" s="99">
        <f t="shared" si="42"/>
        <v>40</v>
      </c>
      <c r="N94" s="118">
        <f t="shared" si="51"/>
        <v>4</v>
      </c>
      <c r="O94" s="115">
        <v>3</v>
      </c>
      <c r="P94" s="123"/>
      <c r="Q94" s="112"/>
      <c r="R94" s="112"/>
      <c r="S94" s="117"/>
      <c r="T94" s="124"/>
      <c r="U94" s="115"/>
      <c r="V94" s="116"/>
      <c r="W94" s="111"/>
      <c r="X94" s="112"/>
      <c r="Y94" s="112"/>
      <c r="Z94" s="113"/>
      <c r="AA94" s="114"/>
      <c r="AB94" s="115"/>
      <c r="AC94" s="116"/>
      <c r="AD94" s="111"/>
      <c r="AE94" s="112"/>
      <c r="AF94" s="112"/>
      <c r="AG94" s="113"/>
      <c r="AH94" s="114"/>
      <c r="AI94" s="115"/>
      <c r="AJ94" s="116"/>
      <c r="AK94" s="111"/>
      <c r="AL94" s="112"/>
      <c r="AM94" s="112"/>
      <c r="AN94" s="113"/>
      <c r="AO94" s="114"/>
      <c r="AP94" s="115"/>
      <c r="AQ94" s="116"/>
      <c r="AR94" s="111">
        <v>15</v>
      </c>
      <c r="AS94" s="112">
        <v>30</v>
      </c>
      <c r="AT94" s="112"/>
      <c r="AU94" s="113"/>
      <c r="AV94" s="114">
        <v>40</v>
      </c>
      <c r="AW94" s="133">
        <v>4</v>
      </c>
      <c r="AX94" s="116" t="s">
        <v>4</v>
      </c>
      <c r="AY94" s="111"/>
      <c r="AZ94" s="112"/>
      <c r="BA94" s="112"/>
      <c r="BB94" s="113"/>
      <c r="BC94" s="114"/>
      <c r="BD94" s="115"/>
      <c r="BE94" s="116"/>
      <c r="BF94" s="42"/>
      <c r="BG94" s="34"/>
      <c r="BH94" s="34"/>
      <c r="BI94" s="43"/>
      <c r="BJ94" s="62"/>
      <c r="BK94" s="28"/>
      <c r="BL94" s="29"/>
      <c r="BM94" s="25">
        <f t="shared" si="43"/>
        <v>0</v>
      </c>
      <c r="BN94" s="2">
        <f t="shared" si="44"/>
        <v>3</v>
      </c>
      <c r="BO94" s="2">
        <f t="shared" si="45"/>
        <v>30</v>
      </c>
      <c r="BP94" s="2">
        <f t="shared" si="46"/>
        <v>4</v>
      </c>
      <c r="BQ94" s="2">
        <f t="shared" si="47"/>
        <v>0</v>
      </c>
      <c r="BR94" s="160">
        <f t="shared" si="48"/>
        <v>2.1176470588235294</v>
      </c>
      <c r="BS94" s="161">
        <f t="shared" si="49"/>
        <v>1.8823529411764706</v>
      </c>
    </row>
    <row r="95" spans="1:71" ht="29.25" customHeight="1">
      <c r="A95" s="110">
        <v>9</v>
      </c>
      <c r="B95" s="173" t="s">
        <v>209</v>
      </c>
      <c r="C95" s="185" t="s">
        <v>118</v>
      </c>
      <c r="D95" s="171" t="s">
        <v>9</v>
      </c>
      <c r="E95" s="186" t="s">
        <v>10</v>
      </c>
      <c r="F95" s="186" t="s">
        <v>10</v>
      </c>
      <c r="G95" s="172" t="s">
        <v>9</v>
      </c>
      <c r="H95" s="189">
        <f t="shared" si="50"/>
        <v>45</v>
      </c>
      <c r="I95" s="76">
        <f t="shared" si="38"/>
        <v>15</v>
      </c>
      <c r="J95" s="76">
        <f t="shared" si="39"/>
        <v>30</v>
      </c>
      <c r="K95" s="76">
        <f t="shared" si="40"/>
        <v>0</v>
      </c>
      <c r="L95" s="100">
        <f t="shared" si="41"/>
        <v>0</v>
      </c>
      <c r="M95" s="99">
        <f t="shared" si="42"/>
        <v>40</v>
      </c>
      <c r="N95" s="118">
        <f t="shared" si="51"/>
        <v>4</v>
      </c>
      <c r="O95" s="115">
        <v>3</v>
      </c>
      <c r="P95" s="123"/>
      <c r="Q95" s="112"/>
      <c r="R95" s="112"/>
      <c r="S95" s="117"/>
      <c r="T95" s="124"/>
      <c r="U95" s="115"/>
      <c r="V95" s="116"/>
      <c r="W95" s="111"/>
      <c r="X95" s="112"/>
      <c r="Y95" s="112"/>
      <c r="Z95" s="113"/>
      <c r="AA95" s="114"/>
      <c r="AB95" s="115"/>
      <c r="AC95" s="116"/>
      <c r="AD95" s="111"/>
      <c r="AE95" s="112"/>
      <c r="AF95" s="112"/>
      <c r="AG95" s="113"/>
      <c r="AH95" s="114"/>
      <c r="AI95" s="115"/>
      <c r="AJ95" s="116"/>
      <c r="AK95" s="111"/>
      <c r="AL95" s="112"/>
      <c r="AM95" s="112"/>
      <c r="AN95" s="113"/>
      <c r="AO95" s="114"/>
      <c r="AP95" s="115"/>
      <c r="AQ95" s="116"/>
      <c r="AR95" s="111"/>
      <c r="AS95" s="112"/>
      <c r="AT95" s="112"/>
      <c r="AU95" s="113"/>
      <c r="AV95" s="114"/>
      <c r="AW95" s="115"/>
      <c r="AX95" s="116"/>
      <c r="AY95" s="111">
        <v>15</v>
      </c>
      <c r="AZ95" s="112">
        <v>30</v>
      </c>
      <c r="BA95" s="112"/>
      <c r="BB95" s="113"/>
      <c r="BC95" s="114">
        <v>40</v>
      </c>
      <c r="BD95" s="133">
        <v>4</v>
      </c>
      <c r="BE95" s="116" t="s">
        <v>4</v>
      </c>
      <c r="BF95" s="42"/>
      <c r="BG95" s="34"/>
      <c r="BH95" s="34"/>
      <c r="BI95" s="43"/>
      <c r="BJ95" s="62"/>
      <c r="BK95" s="28"/>
      <c r="BL95" s="29"/>
      <c r="BM95" s="25">
        <f t="shared" si="43"/>
        <v>0</v>
      </c>
      <c r="BN95" s="2">
        <f t="shared" si="44"/>
        <v>3</v>
      </c>
      <c r="BO95" s="2">
        <f t="shared" si="45"/>
        <v>30</v>
      </c>
      <c r="BP95" s="2">
        <f t="shared" si="46"/>
        <v>4</v>
      </c>
      <c r="BQ95" s="2">
        <f t="shared" si="47"/>
        <v>0</v>
      </c>
      <c r="BR95" s="160">
        <f t="shared" si="48"/>
        <v>2.1176470588235294</v>
      </c>
      <c r="BS95" s="161">
        <f t="shared" si="49"/>
        <v>1.8823529411764706</v>
      </c>
    </row>
    <row r="96" spans="1:71" ht="12.75">
      <c r="A96" s="110">
        <v>10</v>
      </c>
      <c r="B96" s="48"/>
      <c r="C96" s="48"/>
      <c r="D96" s="112"/>
      <c r="E96" s="112"/>
      <c r="F96" s="112"/>
      <c r="G96" s="117"/>
      <c r="H96" s="119">
        <f t="shared" si="50"/>
        <v>0</v>
      </c>
      <c r="I96" s="76">
        <f t="shared" si="38"/>
        <v>0</v>
      </c>
      <c r="J96" s="76">
        <f t="shared" si="39"/>
        <v>0</v>
      </c>
      <c r="K96" s="76">
        <f t="shared" si="40"/>
        <v>0</v>
      </c>
      <c r="L96" s="100">
        <f t="shared" si="41"/>
        <v>0</v>
      </c>
      <c r="M96" s="99">
        <f t="shared" si="42"/>
        <v>0</v>
      </c>
      <c r="N96" s="118">
        <f t="shared" si="51"/>
        <v>0</v>
      </c>
      <c r="O96" s="115"/>
      <c r="P96" s="123"/>
      <c r="Q96" s="112"/>
      <c r="R96" s="112"/>
      <c r="S96" s="117"/>
      <c r="T96" s="124"/>
      <c r="U96" s="115"/>
      <c r="V96" s="116"/>
      <c r="W96" s="111"/>
      <c r="X96" s="112"/>
      <c r="Y96" s="112"/>
      <c r="Z96" s="113"/>
      <c r="AA96" s="114"/>
      <c r="AB96" s="115"/>
      <c r="AC96" s="116"/>
      <c r="AD96" s="111"/>
      <c r="AE96" s="112"/>
      <c r="AF96" s="112"/>
      <c r="AG96" s="113"/>
      <c r="AH96" s="114"/>
      <c r="AI96" s="115"/>
      <c r="AJ96" s="116"/>
      <c r="AK96" s="111"/>
      <c r="AL96" s="112"/>
      <c r="AM96" s="112"/>
      <c r="AN96" s="113"/>
      <c r="AO96" s="114"/>
      <c r="AP96" s="115"/>
      <c r="AQ96" s="116"/>
      <c r="AR96" s="111"/>
      <c r="AS96" s="112"/>
      <c r="AT96" s="112"/>
      <c r="AU96" s="113"/>
      <c r="AV96" s="114"/>
      <c r="AW96" s="115"/>
      <c r="AX96" s="116"/>
      <c r="AY96" s="111"/>
      <c r="AZ96" s="112"/>
      <c r="BA96" s="112"/>
      <c r="BB96" s="113"/>
      <c r="BC96" s="114"/>
      <c r="BD96" s="115"/>
      <c r="BE96" s="116"/>
      <c r="BF96" s="42"/>
      <c r="BG96" s="34"/>
      <c r="BH96" s="34"/>
      <c r="BI96" s="43"/>
      <c r="BJ96" s="62"/>
      <c r="BK96" s="28"/>
      <c r="BL96" s="29"/>
      <c r="BM96" s="25">
        <f t="shared" si="43"/>
        <v>0</v>
      </c>
      <c r="BN96" s="2">
        <f t="shared" si="44"/>
        <v>0</v>
      </c>
      <c r="BO96" s="2">
        <f t="shared" si="45"/>
        <v>0</v>
      </c>
      <c r="BP96" s="2">
        <f t="shared" si="46"/>
        <v>0</v>
      </c>
      <c r="BQ96" s="2">
        <f t="shared" si="47"/>
        <v>0</v>
      </c>
      <c r="BR96" s="160">
        <f t="shared" si="48"/>
        <v>0</v>
      </c>
      <c r="BS96" s="161">
        <f t="shared" si="49"/>
        <v>0</v>
      </c>
    </row>
    <row r="97" spans="1:71" ht="12.75">
      <c r="A97" s="110">
        <v>11</v>
      </c>
      <c r="B97" s="48"/>
      <c r="C97" s="48"/>
      <c r="D97" s="112"/>
      <c r="E97" s="112"/>
      <c r="F97" s="112"/>
      <c r="G97" s="117"/>
      <c r="H97" s="119">
        <f>I97+J97+K97+L97</f>
        <v>0</v>
      </c>
      <c r="I97" s="76">
        <f t="shared" si="38"/>
        <v>0</v>
      </c>
      <c r="J97" s="76">
        <f t="shared" si="39"/>
        <v>0</v>
      </c>
      <c r="K97" s="76">
        <f t="shared" si="40"/>
        <v>0</v>
      </c>
      <c r="L97" s="100">
        <f t="shared" si="41"/>
        <v>0</v>
      </c>
      <c r="M97" s="99">
        <f t="shared" si="42"/>
        <v>0</v>
      </c>
      <c r="N97" s="118">
        <f t="shared" si="51"/>
        <v>0</v>
      </c>
      <c r="O97" s="115"/>
      <c r="P97" s="123"/>
      <c r="Q97" s="112"/>
      <c r="R97" s="112"/>
      <c r="S97" s="117"/>
      <c r="T97" s="124"/>
      <c r="U97" s="115"/>
      <c r="V97" s="116"/>
      <c r="W97" s="111"/>
      <c r="X97" s="112"/>
      <c r="Y97" s="112"/>
      <c r="Z97" s="113"/>
      <c r="AA97" s="114"/>
      <c r="AB97" s="115"/>
      <c r="AC97" s="116"/>
      <c r="AD97" s="111"/>
      <c r="AE97" s="112"/>
      <c r="AF97" s="112"/>
      <c r="AG97" s="113"/>
      <c r="AH97" s="114"/>
      <c r="AI97" s="115"/>
      <c r="AJ97" s="116"/>
      <c r="AK97" s="111"/>
      <c r="AL97" s="112"/>
      <c r="AM97" s="112"/>
      <c r="AN97" s="113"/>
      <c r="AO97" s="114"/>
      <c r="AP97" s="115"/>
      <c r="AQ97" s="116"/>
      <c r="AR97" s="111"/>
      <c r="AS97" s="112"/>
      <c r="AT97" s="112"/>
      <c r="AU97" s="113"/>
      <c r="AV97" s="114"/>
      <c r="AW97" s="115"/>
      <c r="AX97" s="116"/>
      <c r="AY97" s="111"/>
      <c r="AZ97" s="112"/>
      <c r="BA97" s="112"/>
      <c r="BB97" s="113"/>
      <c r="BC97" s="114"/>
      <c r="BD97" s="115"/>
      <c r="BE97" s="116"/>
      <c r="BF97" s="42"/>
      <c r="BG97" s="34"/>
      <c r="BH97" s="34"/>
      <c r="BI97" s="43"/>
      <c r="BJ97" s="62"/>
      <c r="BK97" s="28"/>
      <c r="BL97" s="29"/>
      <c r="BM97" s="25">
        <f t="shared" si="43"/>
        <v>0</v>
      </c>
      <c r="BN97" s="2">
        <f t="shared" si="44"/>
        <v>0</v>
      </c>
      <c r="BO97" s="2">
        <f t="shared" si="45"/>
        <v>0</v>
      </c>
      <c r="BP97" s="2">
        <f t="shared" si="46"/>
        <v>0</v>
      </c>
      <c r="BQ97" s="2">
        <f t="shared" si="47"/>
        <v>0</v>
      </c>
      <c r="BR97" s="160">
        <f t="shared" si="48"/>
        <v>0</v>
      </c>
      <c r="BS97" s="161">
        <f t="shared" si="49"/>
        <v>0</v>
      </c>
    </row>
    <row r="98" spans="1:71" ht="12.75">
      <c r="A98" s="110">
        <v>12</v>
      </c>
      <c r="B98" s="48"/>
      <c r="C98" s="48"/>
      <c r="D98" s="112"/>
      <c r="E98" s="112"/>
      <c r="F98" s="112"/>
      <c r="G98" s="117"/>
      <c r="H98" s="119">
        <f>I98+J98+K98+L98</f>
        <v>0</v>
      </c>
      <c r="I98" s="76">
        <f t="shared" si="38"/>
        <v>0</v>
      </c>
      <c r="J98" s="76">
        <f t="shared" si="39"/>
        <v>0</v>
      </c>
      <c r="K98" s="76">
        <f t="shared" si="40"/>
        <v>0</v>
      </c>
      <c r="L98" s="100">
        <f t="shared" si="41"/>
        <v>0</v>
      </c>
      <c r="M98" s="99">
        <f t="shared" si="42"/>
        <v>0</v>
      </c>
      <c r="N98" s="118">
        <f t="shared" si="51"/>
        <v>0</v>
      </c>
      <c r="O98" s="115"/>
      <c r="P98" s="123"/>
      <c r="Q98" s="112"/>
      <c r="R98" s="112"/>
      <c r="S98" s="117"/>
      <c r="T98" s="124"/>
      <c r="U98" s="115"/>
      <c r="V98" s="116"/>
      <c r="W98" s="111"/>
      <c r="X98" s="112"/>
      <c r="Y98" s="112"/>
      <c r="Z98" s="113"/>
      <c r="AA98" s="114"/>
      <c r="AB98" s="115"/>
      <c r="AC98" s="116"/>
      <c r="AD98" s="111"/>
      <c r="AE98" s="112"/>
      <c r="AF98" s="112"/>
      <c r="AG98" s="113"/>
      <c r="AH98" s="114"/>
      <c r="AI98" s="115"/>
      <c r="AJ98" s="116"/>
      <c r="AK98" s="111"/>
      <c r="AL98" s="112"/>
      <c r="AM98" s="112"/>
      <c r="AN98" s="113"/>
      <c r="AO98" s="114"/>
      <c r="AP98" s="115"/>
      <c r="AQ98" s="116"/>
      <c r="AR98" s="111"/>
      <c r="AS98" s="112"/>
      <c r="AT98" s="112"/>
      <c r="AU98" s="113"/>
      <c r="AV98" s="114"/>
      <c r="AW98" s="115"/>
      <c r="AX98" s="116"/>
      <c r="AY98" s="111"/>
      <c r="AZ98" s="112"/>
      <c r="BA98" s="112"/>
      <c r="BB98" s="113"/>
      <c r="BC98" s="114"/>
      <c r="BD98" s="115"/>
      <c r="BE98" s="116"/>
      <c r="BF98" s="42"/>
      <c r="BG98" s="34"/>
      <c r="BH98" s="34"/>
      <c r="BI98" s="43"/>
      <c r="BJ98" s="62"/>
      <c r="BK98" s="28"/>
      <c r="BL98" s="29"/>
      <c r="BM98" s="25">
        <f t="shared" si="43"/>
        <v>0</v>
      </c>
      <c r="BN98" s="2">
        <f t="shared" si="44"/>
        <v>0</v>
      </c>
      <c r="BO98" s="2">
        <f t="shared" si="45"/>
        <v>0</v>
      </c>
      <c r="BP98" s="2">
        <f t="shared" si="46"/>
        <v>0</v>
      </c>
      <c r="BQ98" s="2">
        <f t="shared" si="47"/>
        <v>0</v>
      </c>
      <c r="BR98" s="160">
        <f t="shared" si="48"/>
        <v>0</v>
      </c>
      <c r="BS98" s="161">
        <f t="shared" si="49"/>
        <v>0</v>
      </c>
    </row>
    <row r="99" spans="1:71" ht="12.75">
      <c r="A99" s="110">
        <v>13</v>
      </c>
      <c r="B99" s="48"/>
      <c r="C99" s="48"/>
      <c r="D99" s="112"/>
      <c r="E99" s="112"/>
      <c r="F99" s="112"/>
      <c r="G99" s="117"/>
      <c r="H99" s="119">
        <f t="shared" si="50"/>
        <v>0</v>
      </c>
      <c r="I99" s="76">
        <f t="shared" si="38"/>
        <v>0</v>
      </c>
      <c r="J99" s="76">
        <f t="shared" si="39"/>
        <v>0</v>
      </c>
      <c r="K99" s="76">
        <f t="shared" si="40"/>
        <v>0</v>
      </c>
      <c r="L99" s="100">
        <f t="shared" si="41"/>
        <v>0</v>
      </c>
      <c r="M99" s="99">
        <f t="shared" si="42"/>
        <v>0</v>
      </c>
      <c r="N99" s="118">
        <f t="shared" si="51"/>
        <v>0</v>
      </c>
      <c r="O99" s="115"/>
      <c r="P99" s="123"/>
      <c r="Q99" s="112"/>
      <c r="R99" s="112"/>
      <c r="S99" s="117"/>
      <c r="T99" s="124"/>
      <c r="U99" s="115"/>
      <c r="V99" s="116"/>
      <c r="W99" s="111"/>
      <c r="X99" s="112"/>
      <c r="Y99" s="112"/>
      <c r="Z99" s="113"/>
      <c r="AA99" s="114"/>
      <c r="AB99" s="115"/>
      <c r="AC99" s="116"/>
      <c r="AD99" s="111"/>
      <c r="AE99" s="112"/>
      <c r="AF99" s="112"/>
      <c r="AG99" s="113"/>
      <c r="AH99" s="114"/>
      <c r="AI99" s="115"/>
      <c r="AJ99" s="116"/>
      <c r="AK99" s="111"/>
      <c r="AL99" s="112"/>
      <c r="AM99" s="112"/>
      <c r="AN99" s="113"/>
      <c r="AO99" s="114"/>
      <c r="AP99" s="115"/>
      <c r="AQ99" s="116"/>
      <c r="AR99" s="111"/>
      <c r="AS99" s="112"/>
      <c r="AT99" s="112"/>
      <c r="AU99" s="113"/>
      <c r="AV99" s="114"/>
      <c r="AW99" s="115"/>
      <c r="AX99" s="116"/>
      <c r="AY99" s="111"/>
      <c r="AZ99" s="112"/>
      <c r="BA99" s="112"/>
      <c r="BB99" s="113"/>
      <c r="BC99" s="114"/>
      <c r="BD99" s="115"/>
      <c r="BE99" s="116"/>
      <c r="BF99" s="42"/>
      <c r="BG99" s="34"/>
      <c r="BH99" s="34"/>
      <c r="BI99" s="43"/>
      <c r="BJ99" s="62"/>
      <c r="BK99" s="28"/>
      <c r="BL99" s="29"/>
      <c r="BM99" s="25">
        <f t="shared" si="43"/>
        <v>0</v>
      </c>
      <c r="BN99" s="2">
        <f t="shared" si="44"/>
        <v>0</v>
      </c>
      <c r="BO99" s="2">
        <f t="shared" si="45"/>
        <v>0</v>
      </c>
      <c r="BP99" s="2">
        <f t="shared" si="46"/>
        <v>0</v>
      </c>
      <c r="BQ99" s="2">
        <f t="shared" si="47"/>
        <v>0</v>
      </c>
      <c r="BR99" s="160">
        <f t="shared" si="48"/>
        <v>0</v>
      </c>
      <c r="BS99" s="161">
        <f t="shared" si="49"/>
        <v>0</v>
      </c>
    </row>
    <row r="100" spans="1:71" ht="12.75">
      <c r="A100" s="110">
        <v>14</v>
      </c>
      <c r="B100" s="48"/>
      <c r="C100" s="48"/>
      <c r="D100" s="112"/>
      <c r="E100" s="112"/>
      <c r="F100" s="112"/>
      <c r="G100" s="117"/>
      <c r="H100" s="119">
        <f aca="true" t="shared" si="52" ref="H100:H107">I100+J100+K100+L100</f>
        <v>0</v>
      </c>
      <c r="I100" s="76">
        <f t="shared" si="38"/>
        <v>0</v>
      </c>
      <c r="J100" s="76">
        <f t="shared" si="39"/>
        <v>0</v>
      </c>
      <c r="K100" s="76">
        <f t="shared" si="40"/>
        <v>0</v>
      </c>
      <c r="L100" s="100">
        <f t="shared" si="41"/>
        <v>0</v>
      </c>
      <c r="M100" s="99">
        <f t="shared" si="42"/>
        <v>0</v>
      </c>
      <c r="N100" s="118">
        <f t="shared" si="51"/>
        <v>0</v>
      </c>
      <c r="O100" s="115"/>
      <c r="P100" s="123"/>
      <c r="Q100" s="112"/>
      <c r="R100" s="112"/>
      <c r="S100" s="117"/>
      <c r="T100" s="124"/>
      <c r="U100" s="115"/>
      <c r="V100" s="116"/>
      <c r="W100" s="111"/>
      <c r="X100" s="112"/>
      <c r="Y100" s="112"/>
      <c r="Z100" s="113"/>
      <c r="AA100" s="114"/>
      <c r="AB100" s="115"/>
      <c r="AC100" s="116"/>
      <c r="AD100" s="111"/>
      <c r="AE100" s="112"/>
      <c r="AF100" s="112"/>
      <c r="AG100" s="113"/>
      <c r="AH100" s="114"/>
      <c r="AI100" s="115"/>
      <c r="AJ100" s="116"/>
      <c r="AK100" s="111"/>
      <c r="AL100" s="112"/>
      <c r="AM100" s="112"/>
      <c r="AN100" s="113"/>
      <c r="AO100" s="114"/>
      <c r="AP100" s="115"/>
      <c r="AQ100" s="116"/>
      <c r="AR100" s="111"/>
      <c r="AS100" s="112"/>
      <c r="AT100" s="112"/>
      <c r="AU100" s="113"/>
      <c r="AV100" s="114"/>
      <c r="AW100" s="115"/>
      <c r="AX100" s="116"/>
      <c r="AY100" s="111"/>
      <c r="AZ100" s="112"/>
      <c r="BA100" s="112"/>
      <c r="BB100" s="113"/>
      <c r="BC100" s="114"/>
      <c r="BD100" s="115"/>
      <c r="BE100" s="116"/>
      <c r="BF100" s="42"/>
      <c r="BG100" s="34"/>
      <c r="BH100" s="34"/>
      <c r="BI100" s="43"/>
      <c r="BJ100" s="62"/>
      <c r="BK100" s="28"/>
      <c r="BL100" s="29"/>
      <c r="BM100" s="25">
        <f t="shared" si="43"/>
        <v>0</v>
      </c>
      <c r="BN100" s="2">
        <f t="shared" si="44"/>
        <v>0</v>
      </c>
      <c r="BO100" s="2">
        <f t="shared" si="45"/>
        <v>0</v>
      </c>
      <c r="BP100" s="2">
        <f t="shared" si="46"/>
        <v>0</v>
      </c>
      <c r="BQ100" s="2">
        <f t="shared" si="47"/>
        <v>0</v>
      </c>
      <c r="BR100" s="160">
        <f t="shared" si="48"/>
        <v>0</v>
      </c>
      <c r="BS100" s="161">
        <f t="shared" si="49"/>
        <v>0</v>
      </c>
    </row>
    <row r="101" spans="1:71" ht="12.75">
      <c r="A101" s="110">
        <v>15</v>
      </c>
      <c r="B101" s="48"/>
      <c r="C101" s="48"/>
      <c r="D101" s="112"/>
      <c r="E101" s="112"/>
      <c r="F101" s="112"/>
      <c r="G101" s="117"/>
      <c r="H101" s="119">
        <f t="shared" si="52"/>
        <v>0</v>
      </c>
      <c r="I101" s="76">
        <f t="shared" si="38"/>
        <v>0</v>
      </c>
      <c r="J101" s="76">
        <f t="shared" si="39"/>
        <v>0</v>
      </c>
      <c r="K101" s="76">
        <f t="shared" si="40"/>
        <v>0</v>
      </c>
      <c r="L101" s="100">
        <f t="shared" si="41"/>
        <v>0</v>
      </c>
      <c r="M101" s="99">
        <f t="shared" si="42"/>
        <v>0</v>
      </c>
      <c r="N101" s="118">
        <f t="shared" si="51"/>
        <v>0</v>
      </c>
      <c r="O101" s="115"/>
      <c r="P101" s="123"/>
      <c r="Q101" s="112"/>
      <c r="R101" s="112"/>
      <c r="S101" s="117"/>
      <c r="T101" s="124"/>
      <c r="U101" s="115"/>
      <c r="V101" s="116"/>
      <c r="W101" s="111"/>
      <c r="X101" s="112"/>
      <c r="Y101" s="112"/>
      <c r="Z101" s="113"/>
      <c r="AA101" s="114"/>
      <c r="AB101" s="115"/>
      <c r="AC101" s="116"/>
      <c r="AD101" s="111"/>
      <c r="AE101" s="112"/>
      <c r="AF101" s="112"/>
      <c r="AG101" s="113"/>
      <c r="AH101" s="114"/>
      <c r="AI101" s="115"/>
      <c r="AJ101" s="116"/>
      <c r="AK101" s="111"/>
      <c r="AL101" s="112"/>
      <c r="AM101" s="112"/>
      <c r="AN101" s="113"/>
      <c r="AO101" s="114"/>
      <c r="AP101" s="115"/>
      <c r="AQ101" s="116"/>
      <c r="AR101" s="111"/>
      <c r="AS101" s="112"/>
      <c r="AT101" s="112"/>
      <c r="AU101" s="113"/>
      <c r="AV101" s="114"/>
      <c r="AW101" s="115"/>
      <c r="AX101" s="116"/>
      <c r="AY101" s="111"/>
      <c r="AZ101" s="112"/>
      <c r="BA101" s="112"/>
      <c r="BB101" s="113"/>
      <c r="BC101" s="114"/>
      <c r="BD101" s="115"/>
      <c r="BE101" s="116"/>
      <c r="BF101" s="42"/>
      <c r="BG101" s="34"/>
      <c r="BH101" s="34"/>
      <c r="BI101" s="43"/>
      <c r="BJ101" s="62"/>
      <c r="BK101" s="28"/>
      <c r="BL101" s="29"/>
      <c r="BM101" s="25">
        <f t="shared" si="43"/>
        <v>0</v>
      </c>
      <c r="BN101" s="2">
        <f t="shared" si="44"/>
        <v>0</v>
      </c>
      <c r="BO101" s="2">
        <f t="shared" si="45"/>
        <v>0</v>
      </c>
      <c r="BP101" s="2">
        <f t="shared" si="46"/>
        <v>0</v>
      </c>
      <c r="BQ101" s="2">
        <f t="shared" si="47"/>
        <v>0</v>
      </c>
      <c r="BR101" s="160">
        <f t="shared" si="48"/>
        <v>0</v>
      </c>
      <c r="BS101" s="161">
        <f t="shared" si="49"/>
        <v>0</v>
      </c>
    </row>
    <row r="102" spans="1:71" ht="12.75">
      <c r="A102" s="110">
        <v>16</v>
      </c>
      <c r="B102" s="48"/>
      <c r="C102" s="48"/>
      <c r="D102" s="112"/>
      <c r="E102" s="112"/>
      <c r="F102" s="112"/>
      <c r="G102" s="117"/>
      <c r="H102" s="119">
        <f t="shared" si="52"/>
        <v>0</v>
      </c>
      <c r="I102" s="76">
        <f t="shared" si="38"/>
        <v>0</v>
      </c>
      <c r="J102" s="76">
        <f t="shared" si="39"/>
        <v>0</v>
      </c>
      <c r="K102" s="76">
        <f t="shared" si="40"/>
        <v>0</v>
      </c>
      <c r="L102" s="100">
        <f t="shared" si="41"/>
        <v>0</v>
      </c>
      <c r="M102" s="99">
        <f t="shared" si="42"/>
        <v>0</v>
      </c>
      <c r="N102" s="118">
        <f t="shared" si="51"/>
        <v>0</v>
      </c>
      <c r="O102" s="115"/>
      <c r="P102" s="123"/>
      <c r="Q102" s="112"/>
      <c r="R102" s="112"/>
      <c r="S102" s="117"/>
      <c r="T102" s="124"/>
      <c r="U102" s="115"/>
      <c r="V102" s="116"/>
      <c r="W102" s="111"/>
      <c r="X102" s="112"/>
      <c r="Y102" s="112"/>
      <c r="Z102" s="113"/>
      <c r="AA102" s="114"/>
      <c r="AB102" s="115"/>
      <c r="AC102" s="116"/>
      <c r="AD102" s="111"/>
      <c r="AE102" s="112"/>
      <c r="AF102" s="112"/>
      <c r="AG102" s="113"/>
      <c r="AH102" s="114"/>
      <c r="AI102" s="115"/>
      <c r="AJ102" s="116"/>
      <c r="AK102" s="111"/>
      <c r="AL102" s="112"/>
      <c r="AM102" s="112"/>
      <c r="AN102" s="113"/>
      <c r="AO102" s="114"/>
      <c r="AP102" s="115"/>
      <c r="AQ102" s="116"/>
      <c r="AR102" s="111"/>
      <c r="AS102" s="112"/>
      <c r="AT102" s="112"/>
      <c r="AU102" s="113"/>
      <c r="AV102" s="114"/>
      <c r="AW102" s="115"/>
      <c r="AX102" s="116"/>
      <c r="AY102" s="111"/>
      <c r="AZ102" s="112"/>
      <c r="BA102" s="112"/>
      <c r="BB102" s="113"/>
      <c r="BC102" s="114"/>
      <c r="BD102" s="115"/>
      <c r="BE102" s="116"/>
      <c r="BF102" s="42"/>
      <c r="BG102" s="34"/>
      <c r="BH102" s="34"/>
      <c r="BI102" s="43"/>
      <c r="BJ102" s="62"/>
      <c r="BK102" s="28"/>
      <c r="BL102" s="29"/>
      <c r="BM102" s="25">
        <f t="shared" si="43"/>
        <v>0</v>
      </c>
      <c r="BN102" s="2">
        <f t="shared" si="44"/>
        <v>0</v>
      </c>
      <c r="BO102" s="2">
        <f t="shared" si="45"/>
        <v>0</v>
      </c>
      <c r="BP102" s="2">
        <f t="shared" si="46"/>
        <v>0</v>
      </c>
      <c r="BQ102" s="2">
        <f t="shared" si="47"/>
        <v>0</v>
      </c>
      <c r="BR102" s="160">
        <f t="shared" si="48"/>
        <v>0</v>
      </c>
      <c r="BS102" s="161">
        <f t="shared" si="49"/>
        <v>0</v>
      </c>
    </row>
    <row r="103" spans="1:71" ht="12.75">
      <c r="A103" s="110">
        <v>17</v>
      </c>
      <c r="B103" s="48"/>
      <c r="C103" s="48"/>
      <c r="D103" s="112"/>
      <c r="E103" s="112"/>
      <c r="F103" s="112"/>
      <c r="G103" s="117"/>
      <c r="H103" s="119">
        <f t="shared" si="52"/>
        <v>0</v>
      </c>
      <c r="I103" s="76">
        <f t="shared" si="38"/>
        <v>0</v>
      </c>
      <c r="J103" s="76">
        <f t="shared" si="39"/>
        <v>0</v>
      </c>
      <c r="K103" s="76">
        <f t="shared" si="40"/>
        <v>0</v>
      </c>
      <c r="L103" s="100">
        <f t="shared" si="41"/>
        <v>0</v>
      </c>
      <c r="M103" s="99">
        <f t="shared" si="42"/>
        <v>0</v>
      </c>
      <c r="N103" s="118">
        <f t="shared" si="51"/>
        <v>0</v>
      </c>
      <c r="O103" s="115"/>
      <c r="P103" s="123"/>
      <c r="Q103" s="112"/>
      <c r="R103" s="112"/>
      <c r="S103" s="117"/>
      <c r="T103" s="124"/>
      <c r="U103" s="115"/>
      <c r="V103" s="116"/>
      <c r="W103" s="111"/>
      <c r="X103" s="112"/>
      <c r="Y103" s="112"/>
      <c r="Z103" s="113"/>
      <c r="AA103" s="114"/>
      <c r="AB103" s="115"/>
      <c r="AC103" s="116"/>
      <c r="AD103" s="111"/>
      <c r="AE103" s="112"/>
      <c r="AF103" s="112"/>
      <c r="AG103" s="113"/>
      <c r="AH103" s="114"/>
      <c r="AI103" s="115"/>
      <c r="AJ103" s="116"/>
      <c r="AK103" s="111"/>
      <c r="AL103" s="112"/>
      <c r="AM103" s="112"/>
      <c r="AN103" s="113"/>
      <c r="AO103" s="114"/>
      <c r="AP103" s="115"/>
      <c r="AQ103" s="116"/>
      <c r="AR103" s="111"/>
      <c r="AS103" s="112"/>
      <c r="AT103" s="112"/>
      <c r="AU103" s="113"/>
      <c r="AV103" s="114"/>
      <c r="AW103" s="115"/>
      <c r="AX103" s="116"/>
      <c r="AY103" s="111"/>
      <c r="AZ103" s="112"/>
      <c r="BA103" s="112"/>
      <c r="BB103" s="113"/>
      <c r="BC103" s="114"/>
      <c r="BD103" s="115"/>
      <c r="BE103" s="116"/>
      <c r="BF103" s="42"/>
      <c r="BG103" s="34"/>
      <c r="BH103" s="34"/>
      <c r="BI103" s="43"/>
      <c r="BJ103" s="62"/>
      <c r="BK103" s="28"/>
      <c r="BL103" s="29"/>
      <c r="BM103" s="25">
        <f t="shared" si="43"/>
        <v>0</v>
      </c>
      <c r="BN103" s="2">
        <f t="shared" si="44"/>
        <v>0</v>
      </c>
      <c r="BO103" s="2">
        <f t="shared" si="45"/>
        <v>0</v>
      </c>
      <c r="BP103" s="2">
        <f t="shared" si="46"/>
        <v>0</v>
      </c>
      <c r="BQ103" s="2">
        <f t="shared" si="47"/>
        <v>0</v>
      </c>
      <c r="BR103" s="160">
        <f t="shared" si="48"/>
        <v>0</v>
      </c>
      <c r="BS103" s="161">
        <f t="shared" si="49"/>
        <v>0</v>
      </c>
    </row>
    <row r="104" spans="1:71" ht="12.75">
      <c r="A104" s="110">
        <v>18</v>
      </c>
      <c r="B104" s="48"/>
      <c r="C104" s="48"/>
      <c r="D104" s="112"/>
      <c r="E104" s="112"/>
      <c r="F104" s="112"/>
      <c r="G104" s="117"/>
      <c r="H104" s="119">
        <f t="shared" si="52"/>
        <v>0</v>
      </c>
      <c r="I104" s="76">
        <f t="shared" si="38"/>
        <v>0</v>
      </c>
      <c r="J104" s="76">
        <f t="shared" si="39"/>
        <v>0</v>
      </c>
      <c r="K104" s="76">
        <f t="shared" si="40"/>
        <v>0</v>
      </c>
      <c r="L104" s="100">
        <f t="shared" si="41"/>
        <v>0</v>
      </c>
      <c r="M104" s="99">
        <f t="shared" si="42"/>
        <v>0</v>
      </c>
      <c r="N104" s="118">
        <f t="shared" si="51"/>
        <v>0</v>
      </c>
      <c r="O104" s="115"/>
      <c r="P104" s="123"/>
      <c r="Q104" s="112"/>
      <c r="R104" s="112"/>
      <c r="S104" s="117"/>
      <c r="T104" s="124"/>
      <c r="U104" s="115"/>
      <c r="V104" s="116"/>
      <c r="W104" s="111"/>
      <c r="X104" s="112"/>
      <c r="Y104" s="112"/>
      <c r="Z104" s="113"/>
      <c r="AA104" s="114"/>
      <c r="AB104" s="115"/>
      <c r="AC104" s="116"/>
      <c r="AD104" s="111"/>
      <c r="AE104" s="112"/>
      <c r="AF104" s="112"/>
      <c r="AG104" s="113"/>
      <c r="AH104" s="114"/>
      <c r="AI104" s="115"/>
      <c r="AJ104" s="116"/>
      <c r="AK104" s="111"/>
      <c r="AL104" s="112"/>
      <c r="AM104" s="112"/>
      <c r="AN104" s="113"/>
      <c r="AO104" s="114"/>
      <c r="AP104" s="115"/>
      <c r="AQ104" s="116"/>
      <c r="AR104" s="111"/>
      <c r="AS104" s="112"/>
      <c r="AT104" s="112"/>
      <c r="AU104" s="113"/>
      <c r="AV104" s="114"/>
      <c r="AW104" s="115"/>
      <c r="AX104" s="116"/>
      <c r="AY104" s="111"/>
      <c r="AZ104" s="112"/>
      <c r="BA104" s="112"/>
      <c r="BB104" s="113"/>
      <c r="BC104" s="114"/>
      <c r="BD104" s="115"/>
      <c r="BE104" s="116"/>
      <c r="BF104" s="42"/>
      <c r="BG104" s="34"/>
      <c r="BH104" s="34"/>
      <c r="BI104" s="43"/>
      <c r="BJ104" s="62"/>
      <c r="BK104" s="28"/>
      <c r="BL104" s="29"/>
      <c r="BM104" s="25">
        <f t="shared" si="43"/>
        <v>0</v>
      </c>
      <c r="BN104" s="2">
        <f t="shared" si="44"/>
        <v>0</v>
      </c>
      <c r="BO104" s="2">
        <f t="shared" si="45"/>
        <v>0</v>
      </c>
      <c r="BP104" s="2">
        <f t="shared" si="46"/>
        <v>0</v>
      </c>
      <c r="BQ104" s="2">
        <f t="shared" si="47"/>
        <v>0</v>
      </c>
      <c r="BR104" s="160">
        <f t="shared" si="48"/>
        <v>0</v>
      </c>
      <c r="BS104" s="161">
        <f t="shared" si="49"/>
        <v>0</v>
      </c>
    </row>
    <row r="105" spans="1:71" ht="12.75">
      <c r="A105" s="110">
        <v>19</v>
      </c>
      <c r="B105" s="48"/>
      <c r="C105" s="48"/>
      <c r="D105" s="112"/>
      <c r="E105" s="112"/>
      <c r="F105" s="112"/>
      <c r="G105" s="117"/>
      <c r="H105" s="119">
        <f t="shared" si="52"/>
        <v>0</v>
      </c>
      <c r="I105" s="76">
        <f t="shared" si="38"/>
        <v>0</v>
      </c>
      <c r="J105" s="76">
        <f t="shared" si="39"/>
        <v>0</v>
      </c>
      <c r="K105" s="76">
        <f t="shared" si="40"/>
        <v>0</v>
      </c>
      <c r="L105" s="100">
        <f t="shared" si="41"/>
        <v>0</v>
      </c>
      <c r="M105" s="99">
        <f t="shared" si="42"/>
        <v>0</v>
      </c>
      <c r="N105" s="118">
        <f t="shared" si="51"/>
        <v>0</v>
      </c>
      <c r="O105" s="115"/>
      <c r="P105" s="123"/>
      <c r="Q105" s="112"/>
      <c r="R105" s="112"/>
      <c r="S105" s="117"/>
      <c r="T105" s="124"/>
      <c r="U105" s="115"/>
      <c r="V105" s="116"/>
      <c r="W105" s="111"/>
      <c r="X105" s="112"/>
      <c r="Y105" s="112"/>
      <c r="Z105" s="113"/>
      <c r="AA105" s="114"/>
      <c r="AB105" s="115"/>
      <c r="AC105" s="116"/>
      <c r="AD105" s="111"/>
      <c r="AE105" s="112"/>
      <c r="AF105" s="112"/>
      <c r="AG105" s="113"/>
      <c r="AH105" s="114"/>
      <c r="AI105" s="115"/>
      <c r="AJ105" s="116"/>
      <c r="AK105" s="111"/>
      <c r="AL105" s="112"/>
      <c r="AM105" s="112"/>
      <c r="AN105" s="113"/>
      <c r="AO105" s="114"/>
      <c r="AP105" s="115"/>
      <c r="AQ105" s="116"/>
      <c r="AR105" s="111"/>
      <c r="AS105" s="112"/>
      <c r="AT105" s="112"/>
      <c r="AU105" s="113"/>
      <c r="AV105" s="114"/>
      <c r="AW105" s="115"/>
      <c r="AX105" s="116"/>
      <c r="AY105" s="111"/>
      <c r="AZ105" s="112"/>
      <c r="BA105" s="112"/>
      <c r="BB105" s="113"/>
      <c r="BC105" s="114"/>
      <c r="BD105" s="115"/>
      <c r="BE105" s="116"/>
      <c r="BF105" s="42"/>
      <c r="BG105" s="34"/>
      <c r="BH105" s="34"/>
      <c r="BI105" s="43"/>
      <c r="BJ105" s="62"/>
      <c r="BK105" s="28"/>
      <c r="BL105" s="29"/>
      <c r="BM105" s="25">
        <f t="shared" si="43"/>
        <v>0</v>
      </c>
      <c r="BN105" s="2">
        <f t="shared" si="44"/>
        <v>0</v>
      </c>
      <c r="BO105" s="2">
        <f t="shared" si="45"/>
        <v>0</v>
      </c>
      <c r="BP105" s="2">
        <f t="shared" si="46"/>
        <v>0</v>
      </c>
      <c r="BQ105" s="2">
        <f t="shared" si="47"/>
        <v>0</v>
      </c>
      <c r="BR105" s="160">
        <f t="shared" si="48"/>
        <v>0</v>
      </c>
      <c r="BS105" s="161">
        <f t="shared" si="49"/>
        <v>0</v>
      </c>
    </row>
    <row r="106" spans="1:71" ht="12.75">
      <c r="A106" s="110">
        <v>20</v>
      </c>
      <c r="B106" s="48"/>
      <c r="C106" s="48"/>
      <c r="D106" s="112"/>
      <c r="E106" s="112"/>
      <c r="F106" s="112"/>
      <c r="G106" s="117"/>
      <c r="H106" s="119">
        <f t="shared" si="52"/>
        <v>0</v>
      </c>
      <c r="I106" s="76">
        <f t="shared" si="38"/>
        <v>0</v>
      </c>
      <c r="J106" s="76">
        <f t="shared" si="39"/>
        <v>0</v>
      </c>
      <c r="K106" s="76">
        <f t="shared" si="40"/>
        <v>0</v>
      </c>
      <c r="L106" s="100">
        <f t="shared" si="41"/>
        <v>0</v>
      </c>
      <c r="M106" s="99">
        <f t="shared" si="42"/>
        <v>0</v>
      </c>
      <c r="N106" s="118">
        <f t="shared" si="51"/>
        <v>0</v>
      </c>
      <c r="O106" s="115"/>
      <c r="P106" s="123"/>
      <c r="Q106" s="112"/>
      <c r="R106" s="112"/>
      <c r="S106" s="117"/>
      <c r="T106" s="124"/>
      <c r="U106" s="115"/>
      <c r="V106" s="116"/>
      <c r="W106" s="111"/>
      <c r="X106" s="112"/>
      <c r="Y106" s="112"/>
      <c r="Z106" s="113"/>
      <c r="AA106" s="114"/>
      <c r="AB106" s="115"/>
      <c r="AC106" s="116"/>
      <c r="AD106" s="111"/>
      <c r="AE106" s="112"/>
      <c r="AF106" s="112"/>
      <c r="AG106" s="113"/>
      <c r="AH106" s="114"/>
      <c r="AI106" s="115"/>
      <c r="AJ106" s="116"/>
      <c r="AK106" s="111"/>
      <c r="AL106" s="112"/>
      <c r="AM106" s="112"/>
      <c r="AN106" s="113"/>
      <c r="AO106" s="114"/>
      <c r="AP106" s="115"/>
      <c r="AQ106" s="116"/>
      <c r="AR106" s="111"/>
      <c r="AS106" s="112"/>
      <c r="AT106" s="112"/>
      <c r="AU106" s="113"/>
      <c r="AV106" s="114"/>
      <c r="AW106" s="115"/>
      <c r="AX106" s="116"/>
      <c r="AY106" s="111"/>
      <c r="AZ106" s="112"/>
      <c r="BA106" s="112"/>
      <c r="BB106" s="113"/>
      <c r="BC106" s="114"/>
      <c r="BD106" s="115"/>
      <c r="BE106" s="116"/>
      <c r="BF106" s="42"/>
      <c r="BG106" s="34"/>
      <c r="BH106" s="34"/>
      <c r="BI106" s="43"/>
      <c r="BJ106" s="62"/>
      <c r="BK106" s="28"/>
      <c r="BL106" s="29"/>
      <c r="BM106" s="25">
        <f t="shared" si="43"/>
        <v>0</v>
      </c>
      <c r="BN106" s="2">
        <f t="shared" si="44"/>
        <v>0</v>
      </c>
      <c r="BO106" s="2">
        <f t="shared" si="45"/>
        <v>0</v>
      </c>
      <c r="BP106" s="2">
        <f t="shared" si="46"/>
        <v>0</v>
      </c>
      <c r="BQ106" s="2">
        <f t="shared" si="47"/>
        <v>0</v>
      </c>
      <c r="BR106" s="160">
        <f t="shared" si="48"/>
        <v>0</v>
      </c>
      <c r="BS106" s="161">
        <f t="shared" si="49"/>
        <v>0</v>
      </c>
    </row>
    <row r="107" spans="1:71" ht="12.75">
      <c r="A107" s="110">
        <v>21</v>
      </c>
      <c r="B107" s="48"/>
      <c r="C107" s="48"/>
      <c r="D107" s="112"/>
      <c r="E107" s="112"/>
      <c r="F107" s="112"/>
      <c r="G107" s="117"/>
      <c r="H107" s="119">
        <f t="shared" si="52"/>
        <v>0</v>
      </c>
      <c r="I107" s="76">
        <f t="shared" si="38"/>
        <v>0</v>
      </c>
      <c r="J107" s="76">
        <f t="shared" si="39"/>
        <v>0</v>
      </c>
      <c r="K107" s="76">
        <f t="shared" si="40"/>
        <v>0</v>
      </c>
      <c r="L107" s="100">
        <f t="shared" si="41"/>
        <v>0</v>
      </c>
      <c r="M107" s="99">
        <f t="shared" si="42"/>
        <v>0</v>
      </c>
      <c r="N107" s="118">
        <f t="shared" si="51"/>
        <v>0</v>
      </c>
      <c r="O107" s="115"/>
      <c r="P107" s="123"/>
      <c r="Q107" s="112"/>
      <c r="R107" s="112"/>
      <c r="S107" s="117"/>
      <c r="T107" s="124"/>
      <c r="U107" s="115"/>
      <c r="V107" s="116"/>
      <c r="W107" s="111"/>
      <c r="X107" s="112"/>
      <c r="Y107" s="112"/>
      <c r="Z107" s="113"/>
      <c r="AA107" s="114"/>
      <c r="AB107" s="115"/>
      <c r="AC107" s="116"/>
      <c r="AD107" s="111"/>
      <c r="AE107" s="112"/>
      <c r="AF107" s="112"/>
      <c r="AG107" s="113"/>
      <c r="AH107" s="114"/>
      <c r="AI107" s="115"/>
      <c r="AJ107" s="116"/>
      <c r="AK107" s="111"/>
      <c r="AL107" s="112"/>
      <c r="AM107" s="112"/>
      <c r="AN107" s="113"/>
      <c r="AO107" s="114"/>
      <c r="AP107" s="115"/>
      <c r="AQ107" s="116"/>
      <c r="AR107" s="111"/>
      <c r="AS107" s="112"/>
      <c r="AT107" s="112"/>
      <c r="AU107" s="113"/>
      <c r="AV107" s="114"/>
      <c r="AW107" s="115"/>
      <c r="AX107" s="116"/>
      <c r="AY107" s="111"/>
      <c r="AZ107" s="112"/>
      <c r="BA107" s="112"/>
      <c r="BB107" s="113"/>
      <c r="BC107" s="114"/>
      <c r="BD107" s="115"/>
      <c r="BE107" s="116"/>
      <c r="BF107" s="42"/>
      <c r="BG107" s="34"/>
      <c r="BH107" s="34"/>
      <c r="BI107" s="43"/>
      <c r="BJ107" s="62"/>
      <c r="BK107" s="28"/>
      <c r="BL107" s="29"/>
      <c r="BM107" s="25">
        <f t="shared" si="43"/>
        <v>0</v>
      </c>
      <c r="BN107" s="2">
        <f t="shared" si="44"/>
        <v>0</v>
      </c>
      <c r="BO107" s="2">
        <f t="shared" si="45"/>
        <v>0</v>
      </c>
      <c r="BP107" s="2">
        <f t="shared" si="46"/>
        <v>0</v>
      </c>
      <c r="BQ107" s="2">
        <f t="shared" si="47"/>
        <v>0</v>
      </c>
      <c r="BR107" s="160">
        <f t="shared" si="48"/>
        <v>0</v>
      </c>
      <c r="BS107" s="161">
        <f t="shared" si="49"/>
        <v>0</v>
      </c>
    </row>
    <row r="108" spans="1:71" ht="12.75">
      <c r="A108" s="110">
        <v>22</v>
      </c>
      <c r="B108" s="48"/>
      <c r="C108" s="48"/>
      <c r="D108" s="112"/>
      <c r="E108" s="112"/>
      <c r="F108" s="112"/>
      <c r="G108" s="117"/>
      <c r="H108" s="119">
        <f t="shared" si="50"/>
        <v>0</v>
      </c>
      <c r="I108" s="76">
        <f t="shared" si="38"/>
        <v>0</v>
      </c>
      <c r="J108" s="76">
        <f t="shared" si="39"/>
        <v>0</v>
      </c>
      <c r="K108" s="76">
        <f t="shared" si="40"/>
        <v>0</v>
      </c>
      <c r="L108" s="100">
        <f t="shared" si="41"/>
        <v>0</v>
      </c>
      <c r="M108" s="99">
        <f t="shared" si="42"/>
        <v>0</v>
      </c>
      <c r="N108" s="118">
        <f t="shared" si="51"/>
        <v>0</v>
      </c>
      <c r="O108" s="115"/>
      <c r="P108" s="123"/>
      <c r="Q108" s="112"/>
      <c r="R108" s="112"/>
      <c r="S108" s="117"/>
      <c r="T108" s="124"/>
      <c r="U108" s="115"/>
      <c r="V108" s="116"/>
      <c r="W108" s="111"/>
      <c r="X108" s="112"/>
      <c r="Y108" s="112"/>
      <c r="Z108" s="113"/>
      <c r="AA108" s="114"/>
      <c r="AB108" s="115"/>
      <c r="AC108" s="116"/>
      <c r="AD108" s="111"/>
      <c r="AE108" s="112"/>
      <c r="AF108" s="112"/>
      <c r="AG108" s="113"/>
      <c r="AH108" s="114"/>
      <c r="AI108" s="115"/>
      <c r="AJ108" s="116"/>
      <c r="AK108" s="111"/>
      <c r="AL108" s="112"/>
      <c r="AM108" s="112"/>
      <c r="AN108" s="113"/>
      <c r="AO108" s="114"/>
      <c r="AP108" s="115"/>
      <c r="AQ108" s="116"/>
      <c r="AR108" s="111"/>
      <c r="AS108" s="112"/>
      <c r="AT108" s="112"/>
      <c r="AU108" s="113"/>
      <c r="AV108" s="114"/>
      <c r="AW108" s="115"/>
      <c r="AX108" s="116"/>
      <c r="AY108" s="111"/>
      <c r="AZ108" s="112"/>
      <c r="BA108" s="112"/>
      <c r="BB108" s="113"/>
      <c r="BC108" s="114"/>
      <c r="BD108" s="115"/>
      <c r="BE108" s="116"/>
      <c r="BF108" s="42"/>
      <c r="BG108" s="34"/>
      <c r="BH108" s="34"/>
      <c r="BI108" s="43"/>
      <c r="BJ108" s="62"/>
      <c r="BK108" s="28"/>
      <c r="BL108" s="29"/>
      <c r="BM108" s="25">
        <f t="shared" si="43"/>
        <v>0</v>
      </c>
      <c r="BN108" s="2">
        <f t="shared" si="44"/>
        <v>0</v>
      </c>
      <c r="BO108" s="2">
        <f t="shared" si="45"/>
        <v>0</v>
      </c>
      <c r="BP108" s="2">
        <f t="shared" si="46"/>
        <v>0</v>
      </c>
      <c r="BQ108" s="2">
        <f t="shared" si="47"/>
        <v>0</v>
      </c>
      <c r="BR108" s="160">
        <f t="shared" si="48"/>
        <v>0</v>
      </c>
      <c r="BS108" s="161">
        <f t="shared" si="49"/>
        <v>0</v>
      </c>
    </row>
    <row r="109" spans="1:71" ht="12.75">
      <c r="A109" s="110">
        <v>23</v>
      </c>
      <c r="B109" s="48"/>
      <c r="C109" s="48"/>
      <c r="D109" s="112"/>
      <c r="E109" s="112"/>
      <c r="F109" s="112"/>
      <c r="G109" s="117"/>
      <c r="H109" s="119">
        <f t="shared" si="50"/>
        <v>0</v>
      </c>
      <c r="I109" s="76">
        <f t="shared" si="38"/>
        <v>0</v>
      </c>
      <c r="J109" s="76">
        <f t="shared" si="39"/>
        <v>0</v>
      </c>
      <c r="K109" s="76">
        <f t="shared" si="40"/>
        <v>0</v>
      </c>
      <c r="L109" s="100">
        <f t="shared" si="41"/>
        <v>0</v>
      </c>
      <c r="M109" s="99">
        <f t="shared" si="42"/>
        <v>0</v>
      </c>
      <c r="N109" s="118">
        <f t="shared" si="51"/>
        <v>0</v>
      </c>
      <c r="O109" s="115"/>
      <c r="P109" s="123"/>
      <c r="Q109" s="112"/>
      <c r="R109" s="112"/>
      <c r="S109" s="117"/>
      <c r="T109" s="124"/>
      <c r="U109" s="115"/>
      <c r="V109" s="116"/>
      <c r="W109" s="111"/>
      <c r="X109" s="112"/>
      <c r="Y109" s="112"/>
      <c r="Z109" s="113"/>
      <c r="AA109" s="114"/>
      <c r="AB109" s="115"/>
      <c r="AC109" s="116"/>
      <c r="AD109" s="111"/>
      <c r="AE109" s="112"/>
      <c r="AF109" s="112"/>
      <c r="AG109" s="113"/>
      <c r="AH109" s="114"/>
      <c r="AI109" s="115"/>
      <c r="AJ109" s="116"/>
      <c r="AK109" s="111"/>
      <c r="AL109" s="112"/>
      <c r="AM109" s="112"/>
      <c r="AN109" s="113"/>
      <c r="AO109" s="114"/>
      <c r="AP109" s="115"/>
      <c r="AQ109" s="116"/>
      <c r="AR109" s="111"/>
      <c r="AS109" s="112"/>
      <c r="AT109" s="112"/>
      <c r="AU109" s="113"/>
      <c r="AV109" s="114"/>
      <c r="AW109" s="115"/>
      <c r="AX109" s="116"/>
      <c r="AY109" s="111"/>
      <c r="AZ109" s="112"/>
      <c r="BA109" s="112"/>
      <c r="BB109" s="113"/>
      <c r="BC109" s="114"/>
      <c r="BD109" s="115"/>
      <c r="BE109" s="116"/>
      <c r="BF109" s="42"/>
      <c r="BG109" s="34"/>
      <c r="BH109" s="34"/>
      <c r="BI109" s="43"/>
      <c r="BJ109" s="62"/>
      <c r="BK109" s="28"/>
      <c r="BL109" s="29"/>
      <c r="BM109" s="25">
        <f t="shared" si="43"/>
        <v>0</v>
      </c>
      <c r="BN109" s="2">
        <f t="shared" si="44"/>
        <v>0</v>
      </c>
      <c r="BO109" s="2">
        <f t="shared" si="45"/>
        <v>0</v>
      </c>
      <c r="BP109" s="2">
        <f t="shared" si="46"/>
        <v>0</v>
      </c>
      <c r="BQ109" s="2">
        <f t="shared" si="47"/>
        <v>0</v>
      </c>
      <c r="BR109" s="160">
        <f t="shared" si="48"/>
        <v>0</v>
      </c>
      <c r="BS109" s="161">
        <f t="shared" si="49"/>
        <v>0</v>
      </c>
    </row>
    <row r="110" spans="1:71" ht="12.75">
      <c r="A110" s="110">
        <v>24</v>
      </c>
      <c r="B110" s="48"/>
      <c r="C110" s="48"/>
      <c r="D110" s="112"/>
      <c r="E110" s="112"/>
      <c r="F110" s="112"/>
      <c r="G110" s="117"/>
      <c r="H110" s="119">
        <f t="shared" si="50"/>
        <v>0</v>
      </c>
      <c r="I110" s="76">
        <f t="shared" si="38"/>
        <v>0</v>
      </c>
      <c r="J110" s="76">
        <f t="shared" si="39"/>
        <v>0</v>
      </c>
      <c r="K110" s="76">
        <f t="shared" si="40"/>
        <v>0</v>
      </c>
      <c r="L110" s="100">
        <f t="shared" si="41"/>
        <v>0</v>
      </c>
      <c r="M110" s="99">
        <f t="shared" si="42"/>
        <v>0</v>
      </c>
      <c r="N110" s="118">
        <f t="shared" si="51"/>
        <v>0</v>
      </c>
      <c r="O110" s="115"/>
      <c r="P110" s="123"/>
      <c r="Q110" s="112"/>
      <c r="R110" s="112"/>
      <c r="S110" s="117"/>
      <c r="T110" s="124"/>
      <c r="U110" s="115"/>
      <c r="V110" s="116"/>
      <c r="W110" s="111"/>
      <c r="X110" s="112"/>
      <c r="Y110" s="112"/>
      <c r="Z110" s="113"/>
      <c r="AA110" s="114"/>
      <c r="AB110" s="115"/>
      <c r="AC110" s="116"/>
      <c r="AD110" s="111"/>
      <c r="AE110" s="112"/>
      <c r="AF110" s="112"/>
      <c r="AG110" s="113"/>
      <c r="AH110" s="114"/>
      <c r="AI110" s="115"/>
      <c r="AJ110" s="116"/>
      <c r="AK110" s="111"/>
      <c r="AL110" s="112"/>
      <c r="AM110" s="112"/>
      <c r="AN110" s="113"/>
      <c r="AO110" s="114"/>
      <c r="AP110" s="115"/>
      <c r="AQ110" s="116"/>
      <c r="AR110" s="111"/>
      <c r="AS110" s="112"/>
      <c r="AT110" s="112"/>
      <c r="AU110" s="113"/>
      <c r="AV110" s="114"/>
      <c r="AW110" s="115"/>
      <c r="AX110" s="116"/>
      <c r="AY110" s="111"/>
      <c r="AZ110" s="112"/>
      <c r="BA110" s="112"/>
      <c r="BB110" s="113"/>
      <c r="BC110" s="114"/>
      <c r="BD110" s="115"/>
      <c r="BE110" s="116"/>
      <c r="BF110" s="42"/>
      <c r="BG110" s="34"/>
      <c r="BH110" s="34"/>
      <c r="BI110" s="43"/>
      <c r="BJ110" s="62"/>
      <c r="BK110" s="28"/>
      <c r="BL110" s="29"/>
      <c r="BM110" s="25">
        <f t="shared" si="43"/>
        <v>0</v>
      </c>
      <c r="BN110" s="2">
        <f t="shared" si="44"/>
        <v>0</v>
      </c>
      <c r="BO110" s="2">
        <f t="shared" si="45"/>
        <v>0</v>
      </c>
      <c r="BP110" s="2">
        <f t="shared" si="46"/>
        <v>0</v>
      </c>
      <c r="BQ110" s="2">
        <f t="shared" si="47"/>
        <v>0</v>
      </c>
      <c r="BR110" s="160">
        <f t="shared" si="48"/>
        <v>0</v>
      </c>
      <c r="BS110" s="161">
        <f t="shared" si="49"/>
        <v>0</v>
      </c>
    </row>
    <row r="111" spans="1:71" ht="12.75">
      <c r="A111" s="110">
        <v>25</v>
      </c>
      <c r="B111" s="48"/>
      <c r="C111" s="48"/>
      <c r="D111" s="34"/>
      <c r="E111" s="34"/>
      <c r="F111" s="34"/>
      <c r="G111" s="35"/>
      <c r="H111" s="19">
        <f t="shared" si="50"/>
        <v>0</v>
      </c>
      <c r="I111" s="17">
        <f t="shared" si="38"/>
        <v>0</v>
      </c>
      <c r="J111" s="17">
        <f t="shared" si="39"/>
        <v>0</v>
      </c>
      <c r="K111" s="17">
        <f t="shared" si="40"/>
        <v>0</v>
      </c>
      <c r="L111" s="64">
        <f t="shared" si="41"/>
        <v>0</v>
      </c>
      <c r="M111" s="16">
        <f t="shared" si="42"/>
        <v>0</v>
      </c>
      <c r="N111" s="18">
        <f t="shared" si="51"/>
        <v>0</v>
      </c>
      <c r="O111" s="27"/>
      <c r="P111" s="44"/>
      <c r="Q111" s="34"/>
      <c r="R111" s="34"/>
      <c r="S111" s="35"/>
      <c r="T111" s="79"/>
      <c r="U111" s="28"/>
      <c r="V111" s="29"/>
      <c r="W111" s="42"/>
      <c r="X111" s="34"/>
      <c r="Y111" s="34"/>
      <c r="Z111" s="43"/>
      <c r="AA111" s="62"/>
      <c r="AB111" s="28"/>
      <c r="AC111" s="29"/>
      <c r="AD111" s="42"/>
      <c r="AE111" s="34"/>
      <c r="AF111" s="34"/>
      <c r="AG111" s="43"/>
      <c r="AH111" s="62"/>
      <c r="AI111" s="28"/>
      <c r="AJ111" s="29"/>
      <c r="AK111" s="42"/>
      <c r="AL111" s="34"/>
      <c r="AM111" s="34"/>
      <c r="AN111" s="43"/>
      <c r="AO111" s="62"/>
      <c r="AP111" s="28"/>
      <c r="AQ111" s="29"/>
      <c r="AR111" s="42"/>
      <c r="AS111" s="34"/>
      <c r="AT111" s="34"/>
      <c r="AU111" s="43"/>
      <c r="AV111" s="62"/>
      <c r="AW111" s="28"/>
      <c r="AX111" s="29"/>
      <c r="AY111" s="42"/>
      <c r="AZ111" s="34"/>
      <c r="BA111" s="34"/>
      <c r="BB111" s="43"/>
      <c r="BC111" s="62"/>
      <c r="BD111" s="28"/>
      <c r="BE111" s="29"/>
      <c r="BF111" s="42"/>
      <c r="BG111" s="34"/>
      <c r="BH111" s="34"/>
      <c r="BI111" s="43"/>
      <c r="BJ111" s="62"/>
      <c r="BK111" s="28"/>
      <c r="BL111" s="29"/>
      <c r="BM111" s="25">
        <f t="shared" si="43"/>
        <v>0</v>
      </c>
      <c r="BN111" s="2">
        <f t="shared" si="44"/>
        <v>0</v>
      </c>
      <c r="BO111" s="2">
        <f t="shared" si="45"/>
        <v>0</v>
      </c>
      <c r="BP111" s="2">
        <f t="shared" si="46"/>
        <v>0</v>
      </c>
      <c r="BQ111" s="2">
        <f t="shared" si="47"/>
        <v>0</v>
      </c>
      <c r="BR111" s="160">
        <f t="shared" si="48"/>
        <v>0</v>
      </c>
      <c r="BS111" s="161">
        <f t="shared" si="49"/>
        <v>0</v>
      </c>
    </row>
    <row r="112" spans="1:71" ht="12.75">
      <c r="A112" s="110">
        <v>26</v>
      </c>
      <c r="B112" s="48"/>
      <c r="C112" s="48"/>
      <c r="D112" s="34"/>
      <c r="E112" s="34"/>
      <c r="F112" s="34"/>
      <c r="G112" s="35"/>
      <c r="H112" s="19">
        <f t="shared" si="50"/>
        <v>0</v>
      </c>
      <c r="I112" s="17">
        <f t="shared" si="38"/>
        <v>0</v>
      </c>
      <c r="J112" s="17">
        <f t="shared" si="39"/>
        <v>0</v>
      </c>
      <c r="K112" s="17">
        <f t="shared" si="40"/>
        <v>0</v>
      </c>
      <c r="L112" s="64">
        <f t="shared" si="41"/>
        <v>0</v>
      </c>
      <c r="M112" s="16">
        <f t="shared" si="42"/>
        <v>0</v>
      </c>
      <c r="N112" s="18">
        <f t="shared" si="51"/>
        <v>0</v>
      </c>
      <c r="O112" s="27"/>
      <c r="P112" s="44"/>
      <c r="Q112" s="34"/>
      <c r="R112" s="34"/>
      <c r="S112" s="35"/>
      <c r="T112" s="79"/>
      <c r="U112" s="28"/>
      <c r="V112" s="29"/>
      <c r="W112" s="42"/>
      <c r="X112" s="34"/>
      <c r="Y112" s="34"/>
      <c r="Z112" s="43"/>
      <c r="AA112" s="62"/>
      <c r="AB112" s="28"/>
      <c r="AC112" s="29"/>
      <c r="AD112" s="42"/>
      <c r="AE112" s="34"/>
      <c r="AF112" s="34"/>
      <c r="AG112" s="43"/>
      <c r="AH112" s="62"/>
      <c r="AI112" s="28"/>
      <c r="AJ112" s="29"/>
      <c r="AK112" s="42"/>
      <c r="AL112" s="34"/>
      <c r="AM112" s="34"/>
      <c r="AN112" s="43"/>
      <c r="AO112" s="62"/>
      <c r="AP112" s="28"/>
      <c r="AQ112" s="29"/>
      <c r="AR112" s="42"/>
      <c r="AS112" s="34"/>
      <c r="AT112" s="34"/>
      <c r="AU112" s="43"/>
      <c r="AV112" s="62"/>
      <c r="AW112" s="28"/>
      <c r="AX112" s="29"/>
      <c r="AY112" s="42"/>
      <c r="AZ112" s="34"/>
      <c r="BA112" s="34"/>
      <c r="BB112" s="43"/>
      <c r="BC112" s="62"/>
      <c r="BD112" s="28"/>
      <c r="BE112" s="29"/>
      <c r="BF112" s="42"/>
      <c r="BG112" s="34"/>
      <c r="BH112" s="34"/>
      <c r="BI112" s="43"/>
      <c r="BJ112" s="62"/>
      <c r="BK112" s="28"/>
      <c r="BL112" s="29"/>
      <c r="BM112" s="25">
        <f t="shared" si="43"/>
        <v>0</v>
      </c>
      <c r="BN112" s="2">
        <f t="shared" si="44"/>
        <v>0</v>
      </c>
      <c r="BO112" s="2">
        <f t="shared" si="45"/>
        <v>0</v>
      </c>
      <c r="BP112" s="2">
        <f t="shared" si="46"/>
        <v>0</v>
      </c>
      <c r="BQ112" s="2">
        <f t="shared" si="47"/>
        <v>0</v>
      </c>
      <c r="BR112" s="160">
        <f t="shared" si="48"/>
        <v>0</v>
      </c>
      <c r="BS112" s="161">
        <f t="shared" si="49"/>
        <v>0</v>
      </c>
    </row>
    <row r="113" spans="1:71" ht="12.75">
      <c r="A113" s="110">
        <v>27</v>
      </c>
      <c r="B113" s="48"/>
      <c r="C113" s="48"/>
      <c r="D113" s="34"/>
      <c r="E113" s="34"/>
      <c r="F113" s="34"/>
      <c r="G113" s="35"/>
      <c r="H113" s="19">
        <f t="shared" si="50"/>
        <v>0</v>
      </c>
      <c r="I113" s="17">
        <f t="shared" si="38"/>
        <v>0</v>
      </c>
      <c r="J113" s="17">
        <f t="shared" si="39"/>
        <v>0</v>
      </c>
      <c r="K113" s="17">
        <f t="shared" si="40"/>
        <v>0</v>
      </c>
      <c r="L113" s="64">
        <f t="shared" si="41"/>
        <v>0</v>
      </c>
      <c r="M113" s="16">
        <f t="shared" si="42"/>
        <v>0</v>
      </c>
      <c r="N113" s="18">
        <f t="shared" si="51"/>
        <v>0</v>
      </c>
      <c r="O113" s="27"/>
      <c r="P113" s="44"/>
      <c r="Q113" s="34"/>
      <c r="R113" s="34"/>
      <c r="S113" s="35"/>
      <c r="T113" s="79"/>
      <c r="U113" s="28"/>
      <c r="V113" s="29"/>
      <c r="W113" s="42"/>
      <c r="X113" s="34"/>
      <c r="Y113" s="34"/>
      <c r="Z113" s="43"/>
      <c r="AA113" s="62"/>
      <c r="AB113" s="28"/>
      <c r="AC113" s="29"/>
      <c r="AD113" s="42"/>
      <c r="AE113" s="34"/>
      <c r="AF113" s="34"/>
      <c r="AG113" s="43"/>
      <c r="AH113" s="62"/>
      <c r="AI113" s="28"/>
      <c r="AJ113" s="29"/>
      <c r="AK113" s="42"/>
      <c r="AL113" s="34"/>
      <c r="AM113" s="34"/>
      <c r="AN113" s="43"/>
      <c r="AO113" s="62"/>
      <c r="AP113" s="28"/>
      <c r="AQ113" s="29"/>
      <c r="AR113" s="42"/>
      <c r="AS113" s="34"/>
      <c r="AT113" s="34"/>
      <c r="AU113" s="43"/>
      <c r="AV113" s="62"/>
      <c r="AW113" s="28"/>
      <c r="AX113" s="29"/>
      <c r="AY113" s="42"/>
      <c r="AZ113" s="34"/>
      <c r="BA113" s="34"/>
      <c r="BB113" s="43"/>
      <c r="BC113" s="62"/>
      <c r="BD113" s="28"/>
      <c r="BE113" s="29"/>
      <c r="BF113" s="42"/>
      <c r="BG113" s="34"/>
      <c r="BH113" s="34"/>
      <c r="BI113" s="43"/>
      <c r="BJ113" s="62"/>
      <c r="BK113" s="28"/>
      <c r="BL113" s="29"/>
      <c r="BM113" s="25">
        <f t="shared" si="43"/>
        <v>0</v>
      </c>
      <c r="BN113" s="2">
        <f t="shared" si="44"/>
        <v>0</v>
      </c>
      <c r="BO113" s="2">
        <f t="shared" si="45"/>
        <v>0</v>
      </c>
      <c r="BP113" s="2">
        <f t="shared" si="46"/>
        <v>0</v>
      </c>
      <c r="BQ113" s="2">
        <f t="shared" si="47"/>
        <v>0</v>
      </c>
      <c r="BR113" s="160">
        <f t="shared" si="48"/>
        <v>0</v>
      </c>
      <c r="BS113" s="161">
        <f t="shared" si="49"/>
        <v>0</v>
      </c>
    </row>
    <row r="114" spans="1:71" ht="12.75">
      <c r="A114" s="110">
        <v>28</v>
      </c>
      <c r="B114" s="48"/>
      <c r="C114" s="48"/>
      <c r="D114" s="34"/>
      <c r="E114" s="34"/>
      <c r="F114" s="34"/>
      <c r="G114" s="35"/>
      <c r="H114" s="19">
        <f t="shared" si="50"/>
        <v>0</v>
      </c>
      <c r="I114" s="17">
        <f t="shared" si="38"/>
        <v>0</v>
      </c>
      <c r="J114" s="17">
        <f t="shared" si="39"/>
        <v>0</v>
      </c>
      <c r="K114" s="17">
        <f t="shared" si="40"/>
        <v>0</v>
      </c>
      <c r="L114" s="64">
        <f t="shared" si="41"/>
        <v>0</v>
      </c>
      <c r="M114" s="16">
        <f t="shared" si="42"/>
        <v>0</v>
      </c>
      <c r="N114" s="18">
        <f t="shared" si="51"/>
        <v>0</v>
      </c>
      <c r="O114" s="27"/>
      <c r="P114" s="44"/>
      <c r="Q114" s="34"/>
      <c r="R114" s="34"/>
      <c r="S114" s="35"/>
      <c r="T114" s="79"/>
      <c r="U114" s="28"/>
      <c r="V114" s="29"/>
      <c r="W114" s="42"/>
      <c r="X114" s="34"/>
      <c r="Y114" s="34"/>
      <c r="Z114" s="43"/>
      <c r="AA114" s="62"/>
      <c r="AB114" s="28"/>
      <c r="AC114" s="29"/>
      <c r="AD114" s="42"/>
      <c r="AE114" s="34"/>
      <c r="AF114" s="34"/>
      <c r="AG114" s="43"/>
      <c r="AH114" s="62"/>
      <c r="AI114" s="28"/>
      <c r="AJ114" s="29"/>
      <c r="AK114" s="42"/>
      <c r="AL114" s="34"/>
      <c r="AM114" s="34"/>
      <c r="AN114" s="43"/>
      <c r="AO114" s="62"/>
      <c r="AP114" s="28"/>
      <c r="AQ114" s="29"/>
      <c r="AR114" s="42"/>
      <c r="AS114" s="34"/>
      <c r="AT114" s="34"/>
      <c r="AU114" s="43"/>
      <c r="AV114" s="62"/>
      <c r="AW114" s="28"/>
      <c r="AX114" s="29"/>
      <c r="AY114" s="42"/>
      <c r="AZ114" s="34"/>
      <c r="BA114" s="34"/>
      <c r="BB114" s="43"/>
      <c r="BC114" s="62"/>
      <c r="BD114" s="28"/>
      <c r="BE114" s="29"/>
      <c r="BF114" s="42"/>
      <c r="BG114" s="34"/>
      <c r="BH114" s="34"/>
      <c r="BI114" s="43"/>
      <c r="BJ114" s="62"/>
      <c r="BK114" s="28"/>
      <c r="BL114" s="29"/>
      <c r="BM114" s="25">
        <f t="shared" si="43"/>
        <v>0</v>
      </c>
      <c r="BN114" s="2">
        <f t="shared" si="44"/>
        <v>0</v>
      </c>
      <c r="BO114" s="2">
        <f t="shared" si="45"/>
        <v>0</v>
      </c>
      <c r="BP114" s="2">
        <f t="shared" si="46"/>
        <v>0</v>
      </c>
      <c r="BQ114" s="2">
        <f t="shared" si="47"/>
        <v>0</v>
      </c>
      <c r="BR114" s="160">
        <f t="shared" si="48"/>
        <v>0</v>
      </c>
      <c r="BS114" s="161">
        <f t="shared" si="49"/>
        <v>0</v>
      </c>
    </row>
    <row r="115" spans="1:71" ht="12.75">
      <c r="A115" s="110">
        <v>29</v>
      </c>
      <c r="B115" s="48"/>
      <c r="C115" s="48"/>
      <c r="D115" s="34"/>
      <c r="E115" s="34"/>
      <c r="F115" s="34"/>
      <c r="G115" s="35"/>
      <c r="H115" s="19">
        <f t="shared" si="50"/>
        <v>0</v>
      </c>
      <c r="I115" s="17">
        <f t="shared" si="38"/>
        <v>0</v>
      </c>
      <c r="J115" s="17">
        <f t="shared" si="39"/>
        <v>0</v>
      </c>
      <c r="K115" s="17">
        <f t="shared" si="40"/>
        <v>0</v>
      </c>
      <c r="L115" s="64">
        <f t="shared" si="41"/>
        <v>0</v>
      </c>
      <c r="M115" s="16">
        <f t="shared" si="42"/>
        <v>0</v>
      </c>
      <c r="N115" s="18">
        <f t="shared" si="51"/>
        <v>0</v>
      </c>
      <c r="O115" s="27"/>
      <c r="P115" s="44"/>
      <c r="Q115" s="34"/>
      <c r="R115" s="34"/>
      <c r="S115" s="35"/>
      <c r="T115" s="79"/>
      <c r="U115" s="28"/>
      <c r="V115" s="29"/>
      <c r="W115" s="42"/>
      <c r="X115" s="34"/>
      <c r="Y115" s="34"/>
      <c r="Z115" s="43"/>
      <c r="AA115" s="62"/>
      <c r="AB115" s="28"/>
      <c r="AC115" s="29"/>
      <c r="AD115" s="42"/>
      <c r="AE115" s="34"/>
      <c r="AF115" s="34"/>
      <c r="AG115" s="43"/>
      <c r="AH115" s="62"/>
      <c r="AI115" s="28"/>
      <c r="AJ115" s="29"/>
      <c r="AK115" s="42"/>
      <c r="AL115" s="34"/>
      <c r="AM115" s="34"/>
      <c r="AN115" s="43"/>
      <c r="AO115" s="62"/>
      <c r="AP115" s="28"/>
      <c r="AQ115" s="29"/>
      <c r="AR115" s="42"/>
      <c r="AS115" s="34"/>
      <c r="AT115" s="34"/>
      <c r="AU115" s="43"/>
      <c r="AV115" s="62"/>
      <c r="AW115" s="28"/>
      <c r="AX115" s="29"/>
      <c r="AY115" s="42"/>
      <c r="AZ115" s="34"/>
      <c r="BA115" s="34"/>
      <c r="BB115" s="43"/>
      <c r="BC115" s="62"/>
      <c r="BD115" s="28"/>
      <c r="BE115" s="29"/>
      <c r="BF115" s="42"/>
      <c r="BG115" s="34"/>
      <c r="BH115" s="34"/>
      <c r="BI115" s="43"/>
      <c r="BJ115" s="62"/>
      <c r="BK115" s="28"/>
      <c r="BL115" s="29"/>
      <c r="BM115" s="25">
        <f t="shared" si="43"/>
        <v>0</v>
      </c>
      <c r="BN115" s="2">
        <f t="shared" si="44"/>
        <v>0</v>
      </c>
      <c r="BO115" s="2">
        <f t="shared" si="45"/>
        <v>0</v>
      </c>
      <c r="BP115" s="2">
        <f t="shared" si="46"/>
        <v>0</v>
      </c>
      <c r="BQ115" s="2">
        <f t="shared" si="47"/>
        <v>0</v>
      </c>
      <c r="BR115" s="160">
        <f t="shared" si="48"/>
        <v>0</v>
      </c>
      <c r="BS115" s="161">
        <f t="shared" si="49"/>
        <v>0</v>
      </c>
    </row>
    <row r="116" spans="1:71" ht="13.5" thickBot="1">
      <c r="A116" s="110">
        <v>30</v>
      </c>
      <c r="B116" s="48" t="s">
        <v>27</v>
      </c>
      <c r="C116" s="48"/>
      <c r="D116" s="34"/>
      <c r="E116" s="34"/>
      <c r="F116" s="34"/>
      <c r="G116" s="35"/>
      <c r="H116" s="19">
        <f t="shared" si="50"/>
        <v>0</v>
      </c>
      <c r="I116" s="17">
        <f t="shared" si="38"/>
        <v>0</v>
      </c>
      <c r="J116" s="17">
        <f t="shared" si="39"/>
        <v>0</v>
      </c>
      <c r="K116" s="17">
        <f t="shared" si="40"/>
        <v>0</v>
      </c>
      <c r="L116" s="64">
        <f t="shared" si="41"/>
        <v>0</v>
      </c>
      <c r="M116" s="16">
        <f t="shared" si="42"/>
        <v>0</v>
      </c>
      <c r="N116" s="18">
        <f t="shared" si="51"/>
        <v>0</v>
      </c>
      <c r="O116" s="30"/>
      <c r="P116" s="77"/>
      <c r="Q116" s="36"/>
      <c r="R116" s="36"/>
      <c r="S116" s="78"/>
      <c r="T116" s="80"/>
      <c r="U116" s="28"/>
      <c r="V116" s="29"/>
      <c r="W116" s="42"/>
      <c r="X116" s="34"/>
      <c r="Y116" s="34"/>
      <c r="Z116" s="43"/>
      <c r="AA116" s="62"/>
      <c r="AB116" s="28"/>
      <c r="AC116" s="29"/>
      <c r="AD116" s="42"/>
      <c r="AE116" s="34"/>
      <c r="AF116" s="34"/>
      <c r="AG116" s="43"/>
      <c r="AH116" s="62"/>
      <c r="AI116" s="28"/>
      <c r="AJ116" s="29"/>
      <c r="AK116" s="42"/>
      <c r="AL116" s="34"/>
      <c r="AM116" s="34"/>
      <c r="AN116" s="43"/>
      <c r="AO116" s="62"/>
      <c r="AP116" s="28"/>
      <c r="AQ116" s="29"/>
      <c r="AR116" s="42"/>
      <c r="AS116" s="34"/>
      <c r="AT116" s="34"/>
      <c r="AU116" s="43"/>
      <c r="AV116" s="62"/>
      <c r="AW116" s="28"/>
      <c r="AX116" s="29"/>
      <c r="AY116" s="42"/>
      <c r="AZ116" s="34"/>
      <c r="BA116" s="34"/>
      <c r="BB116" s="43"/>
      <c r="BC116" s="62"/>
      <c r="BD116" s="28"/>
      <c r="BE116" s="29"/>
      <c r="BF116" s="42"/>
      <c r="BG116" s="34"/>
      <c r="BH116" s="34"/>
      <c r="BI116" s="43"/>
      <c r="BJ116" s="62"/>
      <c r="BK116" s="28"/>
      <c r="BL116" s="29"/>
      <c r="BM116" s="26">
        <f t="shared" si="43"/>
        <v>0</v>
      </c>
      <c r="BN116" s="2">
        <f t="shared" si="44"/>
        <v>0</v>
      </c>
      <c r="BO116" s="2">
        <f t="shared" si="45"/>
        <v>0</v>
      </c>
      <c r="BP116" s="20">
        <f t="shared" si="46"/>
        <v>0</v>
      </c>
      <c r="BQ116" s="20">
        <f t="shared" si="47"/>
        <v>0</v>
      </c>
      <c r="BR116" s="162">
        <f t="shared" si="48"/>
        <v>0</v>
      </c>
      <c r="BS116" s="163">
        <f t="shared" si="49"/>
        <v>0</v>
      </c>
    </row>
    <row r="117" spans="1:71" ht="18" customHeight="1">
      <c r="A117" s="369" t="s">
        <v>59</v>
      </c>
      <c r="B117" s="370"/>
      <c r="C117" s="370"/>
      <c r="D117" s="370"/>
      <c r="E117" s="370"/>
      <c r="F117" s="370"/>
      <c r="G117" s="371"/>
      <c r="H117" s="342">
        <f aca="true" t="shared" si="53" ref="H117:U117">SUM(H87:H116)</f>
        <v>315</v>
      </c>
      <c r="I117" s="60">
        <f t="shared" si="53"/>
        <v>90</v>
      </c>
      <c r="J117" s="59">
        <f t="shared" si="53"/>
        <v>225</v>
      </c>
      <c r="K117" s="59">
        <f t="shared" si="53"/>
        <v>0</v>
      </c>
      <c r="L117" s="323">
        <f t="shared" si="53"/>
        <v>0</v>
      </c>
      <c r="M117" s="342">
        <f>SUM(M87:M116)</f>
        <v>275</v>
      </c>
      <c r="N117" s="387">
        <f t="shared" si="53"/>
        <v>23</v>
      </c>
      <c r="O117" s="389">
        <f t="shared" si="53"/>
        <v>15</v>
      </c>
      <c r="P117" s="23">
        <f t="shared" si="53"/>
        <v>0</v>
      </c>
      <c r="Q117" s="24">
        <f t="shared" si="53"/>
        <v>0</v>
      </c>
      <c r="R117" s="24">
        <f t="shared" si="53"/>
        <v>0</v>
      </c>
      <c r="S117" s="323">
        <f t="shared" si="53"/>
        <v>0</v>
      </c>
      <c r="T117" s="331">
        <f>SUM(T87:T116)</f>
        <v>0</v>
      </c>
      <c r="U117" s="333">
        <f t="shared" si="53"/>
        <v>0</v>
      </c>
      <c r="V117" s="327">
        <f>COUNTIF(V87:V116,"E")</f>
        <v>0</v>
      </c>
      <c r="W117" s="23">
        <f aca="true" t="shared" si="54" ref="W117:AB117">SUM(W87:W116)</f>
        <v>0</v>
      </c>
      <c r="X117" s="24">
        <f t="shared" si="54"/>
        <v>0</v>
      </c>
      <c r="Y117" s="24">
        <f t="shared" si="54"/>
        <v>0</v>
      </c>
      <c r="Z117" s="323">
        <f t="shared" si="54"/>
        <v>0</v>
      </c>
      <c r="AA117" s="331">
        <f t="shared" si="54"/>
        <v>0</v>
      </c>
      <c r="AB117" s="333">
        <f t="shared" si="54"/>
        <v>0</v>
      </c>
      <c r="AC117" s="327">
        <f>COUNTIF(AC87:AC116,"E")</f>
        <v>0</v>
      </c>
      <c r="AD117" s="23">
        <f aca="true" t="shared" si="55" ref="AD117:AI117">SUM(AD87:AD116)</f>
        <v>0</v>
      </c>
      <c r="AE117" s="24">
        <f t="shared" si="55"/>
        <v>0</v>
      </c>
      <c r="AF117" s="24">
        <f t="shared" si="55"/>
        <v>0</v>
      </c>
      <c r="AG117" s="323">
        <f t="shared" si="55"/>
        <v>0</v>
      </c>
      <c r="AH117" s="331">
        <f t="shared" si="55"/>
        <v>0</v>
      </c>
      <c r="AI117" s="333">
        <f t="shared" si="55"/>
        <v>0</v>
      </c>
      <c r="AJ117" s="327">
        <f>COUNTIF(AJ87:AJ116,"E")</f>
        <v>0</v>
      </c>
      <c r="AK117" s="23">
        <f aca="true" t="shared" si="56" ref="AK117:AP117">SUM(AK87:AK116)</f>
        <v>0</v>
      </c>
      <c r="AL117" s="24">
        <f t="shared" si="56"/>
        <v>0</v>
      </c>
      <c r="AM117" s="24">
        <f t="shared" si="56"/>
        <v>0</v>
      </c>
      <c r="AN117" s="323">
        <f t="shared" si="56"/>
        <v>0</v>
      </c>
      <c r="AO117" s="331">
        <f t="shared" si="56"/>
        <v>0</v>
      </c>
      <c r="AP117" s="333">
        <f t="shared" si="56"/>
        <v>0</v>
      </c>
      <c r="AQ117" s="327">
        <f>COUNTIF(AQ87:AQ116,"E")</f>
        <v>0</v>
      </c>
      <c r="AR117" s="23">
        <f aca="true" t="shared" si="57" ref="AR117:AW117">SUM(AR87:AR116)</f>
        <v>60</v>
      </c>
      <c r="AS117" s="24">
        <f t="shared" si="57"/>
        <v>90</v>
      </c>
      <c r="AT117" s="24">
        <f t="shared" si="57"/>
        <v>0</v>
      </c>
      <c r="AU117" s="323">
        <f t="shared" si="57"/>
        <v>0</v>
      </c>
      <c r="AV117" s="331">
        <f t="shared" si="57"/>
        <v>125</v>
      </c>
      <c r="AW117" s="333">
        <f t="shared" si="57"/>
        <v>11</v>
      </c>
      <c r="AX117" s="327">
        <f>COUNTIF(AX87:AX116,"E")</f>
        <v>3</v>
      </c>
      <c r="AY117" s="23">
        <f aca="true" t="shared" si="58" ref="AY117:BD117">SUM(AY87:AY116)</f>
        <v>30</v>
      </c>
      <c r="AZ117" s="24">
        <f t="shared" si="58"/>
        <v>135</v>
      </c>
      <c r="BA117" s="24">
        <f t="shared" si="58"/>
        <v>0</v>
      </c>
      <c r="BB117" s="323">
        <f t="shared" si="58"/>
        <v>0</v>
      </c>
      <c r="BC117" s="331">
        <f t="shared" si="58"/>
        <v>150</v>
      </c>
      <c r="BD117" s="333">
        <f t="shared" si="58"/>
        <v>12</v>
      </c>
      <c r="BE117" s="327">
        <f>COUNTIF(BE87:BE116,"E")</f>
        <v>3</v>
      </c>
      <c r="BF117" s="23">
        <f aca="true" t="shared" si="59" ref="BF117:BK117">SUM(BF87:BF116)</f>
        <v>0</v>
      </c>
      <c r="BG117" s="24">
        <f t="shared" si="59"/>
        <v>0</v>
      </c>
      <c r="BH117" s="24">
        <f t="shared" si="59"/>
        <v>0</v>
      </c>
      <c r="BI117" s="323">
        <f t="shared" si="59"/>
        <v>0</v>
      </c>
      <c r="BJ117" s="331">
        <f t="shared" si="59"/>
        <v>0</v>
      </c>
      <c r="BK117" s="333">
        <f t="shared" si="59"/>
        <v>0</v>
      </c>
      <c r="BL117" s="327">
        <f>COUNTIF(BL87:BL116,"E")</f>
        <v>0</v>
      </c>
      <c r="BM117" s="378">
        <f aca="true" t="shared" si="60" ref="BM117:BS117">SUM(BM87:BM116)</f>
        <v>0</v>
      </c>
      <c r="BN117" s="325">
        <f t="shared" si="60"/>
        <v>15</v>
      </c>
      <c r="BO117" s="325">
        <f t="shared" si="60"/>
        <v>195</v>
      </c>
      <c r="BP117" s="325">
        <f t="shared" si="60"/>
        <v>23</v>
      </c>
      <c r="BQ117" s="323">
        <f t="shared" si="60"/>
        <v>0</v>
      </c>
      <c r="BR117" s="398">
        <f t="shared" si="60"/>
        <v>12.351365546218487</v>
      </c>
      <c r="BS117" s="400">
        <f t="shared" si="60"/>
        <v>10.648634453781513</v>
      </c>
    </row>
    <row r="118" spans="1:71" ht="18" customHeight="1" thickBot="1">
      <c r="A118" s="372"/>
      <c r="B118" s="373"/>
      <c r="C118" s="373"/>
      <c r="D118" s="373"/>
      <c r="E118" s="373"/>
      <c r="F118" s="373"/>
      <c r="G118" s="374"/>
      <c r="H118" s="343"/>
      <c r="I118" s="339">
        <f>I117+J117+K117</f>
        <v>315</v>
      </c>
      <c r="J118" s="340"/>
      <c r="K118" s="341"/>
      <c r="L118" s="324"/>
      <c r="M118" s="343"/>
      <c r="N118" s="388"/>
      <c r="O118" s="390"/>
      <c r="P118" s="385">
        <f>SUM(P117:R117)</f>
        <v>0</v>
      </c>
      <c r="Q118" s="386"/>
      <c r="R118" s="386"/>
      <c r="S118" s="324"/>
      <c r="T118" s="332"/>
      <c r="U118" s="334"/>
      <c r="V118" s="328"/>
      <c r="W118" s="385">
        <f>SUM(W117:Y117)</f>
        <v>0</v>
      </c>
      <c r="X118" s="386"/>
      <c r="Y118" s="386"/>
      <c r="Z118" s="324"/>
      <c r="AA118" s="332"/>
      <c r="AB118" s="334"/>
      <c r="AC118" s="328"/>
      <c r="AD118" s="385">
        <f>SUM(AD117:AF117)</f>
        <v>0</v>
      </c>
      <c r="AE118" s="386"/>
      <c r="AF118" s="386"/>
      <c r="AG118" s="324"/>
      <c r="AH118" s="332"/>
      <c r="AI118" s="334"/>
      <c r="AJ118" s="328"/>
      <c r="AK118" s="385">
        <f>SUM(AK117:AM117)</f>
        <v>0</v>
      </c>
      <c r="AL118" s="386"/>
      <c r="AM118" s="386"/>
      <c r="AN118" s="324"/>
      <c r="AO118" s="332"/>
      <c r="AP118" s="334"/>
      <c r="AQ118" s="328"/>
      <c r="AR118" s="385">
        <f>SUM(AR117:AT117)</f>
        <v>150</v>
      </c>
      <c r="AS118" s="386"/>
      <c r="AT118" s="386"/>
      <c r="AU118" s="324"/>
      <c r="AV118" s="332"/>
      <c r="AW118" s="334"/>
      <c r="AX118" s="328"/>
      <c r="AY118" s="385">
        <f>SUM(AY117:BA117)</f>
        <v>165</v>
      </c>
      <c r="AZ118" s="386"/>
      <c r="BA118" s="386"/>
      <c r="BB118" s="324"/>
      <c r="BC118" s="332"/>
      <c r="BD118" s="334"/>
      <c r="BE118" s="328"/>
      <c r="BF118" s="385">
        <f>SUM(BF117:BH117)</f>
        <v>0</v>
      </c>
      <c r="BG118" s="386"/>
      <c r="BH118" s="386"/>
      <c r="BI118" s="324"/>
      <c r="BJ118" s="332"/>
      <c r="BK118" s="334"/>
      <c r="BL118" s="328"/>
      <c r="BM118" s="379"/>
      <c r="BN118" s="326"/>
      <c r="BO118" s="326"/>
      <c r="BP118" s="326"/>
      <c r="BQ118" s="324"/>
      <c r="BR118" s="399"/>
      <c r="BS118" s="401"/>
    </row>
    <row r="119" spans="1:71" ht="13.5" thickBo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6"/>
      <c r="R119" s="6"/>
      <c r="S119" s="6"/>
      <c r="T119" s="6"/>
      <c r="U119" s="5"/>
      <c r="V119" s="5"/>
      <c r="W119" s="6"/>
      <c r="X119" s="6"/>
      <c r="Y119" s="6"/>
      <c r="Z119" s="6"/>
      <c r="AA119" s="6"/>
      <c r="AB119" s="5"/>
      <c r="AC119" s="5"/>
      <c r="AD119" s="5"/>
      <c r="AE119" s="5"/>
      <c r="AF119" s="5"/>
      <c r="AG119" s="5"/>
      <c r="AH119" s="5"/>
      <c r="AI119" s="5"/>
      <c r="AJ119" s="5"/>
      <c r="AK119" s="6"/>
      <c r="AL119" s="6"/>
      <c r="AM119" s="6"/>
      <c r="AN119" s="6"/>
      <c r="AO119" s="6"/>
      <c r="AP119" s="5"/>
      <c r="AQ119" s="5"/>
      <c r="AR119" s="6"/>
      <c r="AS119" s="6"/>
      <c r="AT119" s="6"/>
      <c r="AU119" s="6"/>
      <c r="AV119" s="6"/>
      <c r="AW119" s="5"/>
      <c r="AX119" s="5"/>
      <c r="AY119" s="6"/>
      <c r="AZ119" s="6"/>
      <c r="BA119" s="6"/>
      <c r="BB119" s="6"/>
      <c r="BC119" s="6"/>
      <c r="BD119" s="5"/>
      <c r="BE119" s="5"/>
      <c r="BF119" s="6"/>
      <c r="BG119" s="6"/>
      <c r="BH119" s="6"/>
      <c r="BI119" s="6"/>
      <c r="BJ119" s="6"/>
      <c r="BK119" s="5"/>
      <c r="BL119" s="5"/>
      <c r="BM119" s="5"/>
      <c r="BN119" s="5"/>
      <c r="BO119" s="5"/>
      <c r="BP119" s="5"/>
      <c r="BR119" s="165"/>
      <c r="BS119" s="165"/>
    </row>
    <row r="120" spans="1:71" ht="18" customHeight="1" thickBot="1">
      <c r="A120" s="369" t="s">
        <v>58</v>
      </c>
      <c r="B120" s="370"/>
      <c r="C120" s="370"/>
      <c r="D120" s="370"/>
      <c r="E120" s="370"/>
      <c r="F120" s="370"/>
      <c r="G120" s="371"/>
      <c r="H120" s="342">
        <f>H117+H$81</f>
        <v>2915</v>
      </c>
      <c r="I120" s="61">
        <f>I$81+I117</f>
        <v>675</v>
      </c>
      <c r="J120" s="59">
        <f>J117+J$81</f>
        <v>1725</v>
      </c>
      <c r="K120" s="59">
        <f>K117+K$81</f>
        <v>15</v>
      </c>
      <c r="L120" s="323">
        <f>L117+L$81</f>
        <v>500</v>
      </c>
      <c r="M120" s="342">
        <f>M117+M81</f>
        <v>1770</v>
      </c>
      <c r="N120" s="342">
        <f aca="true" t="shared" si="61" ref="N120:V120">N117+N$81</f>
        <v>180</v>
      </c>
      <c r="O120" s="342">
        <f t="shared" si="61"/>
        <v>114</v>
      </c>
      <c r="P120" s="21">
        <f t="shared" si="61"/>
        <v>255</v>
      </c>
      <c r="Q120" s="4">
        <f t="shared" si="61"/>
        <v>225</v>
      </c>
      <c r="R120" s="22">
        <f t="shared" si="61"/>
        <v>15</v>
      </c>
      <c r="S120" s="344">
        <f t="shared" si="61"/>
        <v>0</v>
      </c>
      <c r="T120" s="342">
        <f t="shared" si="61"/>
        <v>300</v>
      </c>
      <c r="U120" s="333">
        <f t="shared" si="61"/>
        <v>30</v>
      </c>
      <c r="V120" s="327">
        <f t="shared" si="61"/>
        <v>4</v>
      </c>
      <c r="W120" s="21">
        <f aca="true" t="shared" si="62" ref="W120:BL120">W117+W$81</f>
        <v>105</v>
      </c>
      <c r="X120" s="4">
        <f t="shared" si="62"/>
        <v>363</v>
      </c>
      <c r="Y120" s="22">
        <f t="shared" si="62"/>
        <v>0</v>
      </c>
      <c r="Z120" s="344">
        <f t="shared" si="62"/>
        <v>30</v>
      </c>
      <c r="AA120" s="342">
        <f t="shared" si="62"/>
        <v>230</v>
      </c>
      <c r="AB120" s="333">
        <f t="shared" si="62"/>
        <v>30</v>
      </c>
      <c r="AC120" s="327">
        <f t="shared" si="62"/>
        <v>6</v>
      </c>
      <c r="AD120" s="21">
        <f t="shared" si="62"/>
        <v>45</v>
      </c>
      <c r="AE120" s="4">
        <f t="shared" si="62"/>
        <v>357</v>
      </c>
      <c r="AF120" s="22">
        <f t="shared" si="62"/>
        <v>0</v>
      </c>
      <c r="AG120" s="344">
        <f t="shared" si="62"/>
        <v>170</v>
      </c>
      <c r="AH120" s="342">
        <f t="shared" si="62"/>
        <v>245</v>
      </c>
      <c r="AI120" s="333">
        <f t="shared" si="62"/>
        <v>30</v>
      </c>
      <c r="AJ120" s="327">
        <f t="shared" si="62"/>
        <v>3</v>
      </c>
      <c r="AK120" s="21">
        <f t="shared" si="62"/>
        <v>105</v>
      </c>
      <c r="AL120" s="4">
        <f t="shared" si="62"/>
        <v>375</v>
      </c>
      <c r="AM120" s="22">
        <f t="shared" si="62"/>
        <v>0</v>
      </c>
      <c r="AN120" s="344">
        <f t="shared" si="62"/>
        <v>0</v>
      </c>
      <c r="AO120" s="342">
        <f t="shared" si="62"/>
        <v>310</v>
      </c>
      <c r="AP120" s="333">
        <f t="shared" si="62"/>
        <v>30</v>
      </c>
      <c r="AQ120" s="327">
        <f t="shared" si="62"/>
        <v>4</v>
      </c>
      <c r="AR120" s="21">
        <f t="shared" si="62"/>
        <v>105</v>
      </c>
      <c r="AS120" s="4">
        <f t="shared" si="62"/>
        <v>180</v>
      </c>
      <c r="AT120" s="22">
        <f t="shared" si="62"/>
        <v>0</v>
      </c>
      <c r="AU120" s="344">
        <f t="shared" si="62"/>
        <v>150</v>
      </c>
      <c r="AV120" s="342">
        <f t="shared" si="62"/>
        <v>335</v>
      </c>
      <c r="AW120" s="333">
        <f t="shared" si="62"/>
        <v>30</v>
      </c>
      <c r="AX120" s="327">
        <f t="shared" si="62"/>
        <v>4</v>
      </c>
      <c r="AY120" s="21">
        <f t="shared" si="62"/>
        <v>60</v>
      </c>
      <c r="AZ120" s="4">
        <f t="shared" si="62"/>
        <v>225</v>
      </c>
      <c r="BA120" s="22">
        <f t="shared" si="62"/>
        <v>0</v>
      </c>
      <c r="BB120" s="344">
        <f t="shared" si="62"/>
        <v>150</v>
      </c>
      <c r="BC120" s="342">
        <f t="shared" si="62"/>
        <v>350</v>
      </c>
      <c r="BD120" s="333">
        <f t="shared" si="62"/>
        <v>30</v>
      </c>
      <c r="BE120" s="327">
        <f t="shared" si="62"/>
        <v>3</v>
      </c>
      <c r="BF120" s="21">
        <f t="shared" si="62"/>
        <v>0</v>
      </c>
      <c r="BG120" s="4">
        <f t="shared" si="62"/>
        <v>0</v>
      </c>
      <c r="BH120" s="22">
        <f t="shared" si="62"/>
        <v>0</v>
      </c>
      <c r="BI120" s="344">
        <f t="shared" si="62"/>
        <v>0</v>
      </c>
      <c r="BJ120" s="342">
        <f t="shared" si="62"/>
        <v>0</v>
      </c>
      <c r="BK120" s="333">
        <f t="shared" si="62"/>
        <v>0</v>
      </c>
      <c r="BL120" s="327">
        <f t="shared" si="62"/>
        <v>0</v>
      </c>
      <c r="BM120" s="378">
        <f>BM117+BM$81</f>
        <v>19</v>
      </c>
      <c r="BN120" s="325">
        <f>BN117+BN$81</f>
        <v>114</v>
      </c>
      <c r="BO120" s="325">
        <f>BO117+BO$81</f>
        <v>2120</v>
      </c>
      <c r="BP120" s="325">
        <f>BP117+BP$81</f>
        <v>64</v>
      </c>
      <c r="BQ120" s="323">
        <f>BQ117+BQ$81</f>
        <v>16</v>
      </c>
      <c r="BR120" s="402">
        <f>BR117+BR81</f>
        <v>113.43561388257666</v>
      </c>
      <c r="BS120" s="404">
        <f>BS117+BS81</f>
        <v>66.56438611742335</v>
      </c>
    </row>
    <row r="121" spans="1:71" ht="18" customHeight="1" thickBot="1">
      <c r="A121" s="372"/>
      <c r="B121" s="373"/>
      <c r="C121" s="373"/>
      <c r="D121" s="373"/>
      <c r="E121" s="373"/>
      <c r="F121" s="373"/>
      <c r="G121" s="374"/>
      <c r="H121" s="343"/>
      <c r="I121" s="339">
        <f>I118+I82</f>
        <v>2415</v>
      </c>
      <c r="J121" s="340"/>
      <c r="K121" s="341"/>
      <c r="L121" s="324"/>
      <c r="M121" s="343"/>
      <c r="N121" s="343"/>
      <c r="O121" s="343"/>
      <c r="P121" s="380">
        <f>P118+P$82</f>
        <v>495</v>
      </c>
      <c r="Q121" s="358"/>
      <c r="R121" s="358"/>
      <c r="S121" s="345"/>
      <c r="T121" s="343"/>
      <c r="U121" s="334"/>
      <c r="V121" s="328"/>
      <c r="W121" s="380">
        <f>W118+W$82</f>
        <v>468</v>
      </c>
      <c r="X121" s="358"/>
      <c r="Y121" s="358"/>
      <c r="Z121" s="345"/>
      <c r="AA121" s="343"/>
      <c r="AB121" s="334"/>
      <c r="AC121" s="328"/>
      <c r="AD121" s="380">
        <f>AD118+AD$82</f>
        <v>402</v>
      </c>
      <c r="AE121" s="358"/>
      <c r="AF121" s="358"/>
      <c r="AG121" s="345"/>
      <c r="AH121" s="343"/>
      <c r="AI121" s="334"/>
      <c r="AJ121" s="328"/>
      <c r="AK121" s="380">
        <f>AK118+AK$82</f>
        <v>480</v>
      </c>
      <c r="AL121" s="358"/>
      <c r="AM121" s="358"/>
      <c r="AN121" s="345"/>
      <c r="AO121" s="343"/>
      <c r="AP121" s="334"/>
      <c r="AQ121" s="328"/>
      <c r="AR121" s="380">
        <f>AR118+AR$82</f>
        <v>285</v>
      </c>
      <c r="AS121" s="358"/>
      <c r="AT121" s="358"/>
      <c r="AU121" s="345"/>
      <c r="AV121" s="343"/>
      <c r="AW121" s="334"/>
      <c r="AX121" s="328"/>
      <c r="AY121" s="380">
        <f>AY118+AY$82</f>
        <v>285</v>
      </c>
      <c r="AZ121" s="358"/>
      <c r="BA121" s="358"/>
      <c r="BB121" s="345"/>
      <c r="BC121" s="343"/>
      <c r="BD121" s="334"/>
      <c r="BE121" s="328"/>
      <c r="BF121" s="380">
        <f>BF118+BF$82</f>
        <v>0</v>
      </c>
      <c r="BG121" s="358"/>
      <c r="BH121" s="358"/>
      <c r="BI121" s="345"/>
      <c r="BJ121" s="343"/>
      <c r="BK121" s="334"/>
      <c r="BL121" s="328"/>
      <c r="BM121" s="379"/>
      <c r="BN121" s="326"/>
      <c r="BO121" s="326"/>
      <c r="BP121" s="326"/>
      <c r="BQ121" s="324"/>
      <c r="BR121" s="403"/>
      <c r="BS121" s="405"/>
    </row>
    <row r="122" spans="70:71" ht="13.5" thickBot="1">
      <c r="BR122" s="165"/>
      <c r="BS122" s="165"/>
    </row>
    <row r="123" spans="25:71" ht="12.75">
      <c r="Y123" s="49"/>
      <c r="Z123" s="49"/>
      <c r="AA123" s="49"/>
      <c r="AB123" s="51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3"/>
      <c r="BE123" s="49"/>
      <c r="BF123" s="52"/>
      <c r="BG123" s="52"/>
      <c r="BH123" s="52"/>
      <c r="BI123" s="52"/>
      <c r="BJ123" s="52"/>
      <c r="BK123" s="53"/>
      <c r="BR123" s="165"/>
      <c r="BS123" s="165"/>
    </row>
    <row r="124" spans="25:71" ht="15">
      <c r="Y124" s="49"/>
      <c r="Z124" s="49"/>
      <c r="AA124" s="49"/>
      <c r="AB124" s="54"/>
      <c r="AC124" s="346" t="s">
        <v>129</v>
      </c>
      <c r="AD124" s="346"/>
      <c r="AE124" s="346"/>
      <c r="AF124" s="346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55"/>
      <c r="BE124" s="49"/>
      <c r="BF124" s="49"/>
      <c r="BG124" s="49"/>
      <c r="BH124" s="49"/>
      <c r="BI124" s="49"/>
      <c r="BJ124" s="49"/>
      <c r="BK124" s="55"/>
      <c r="BR124" s="165"/>
      <c r="BS124" s="165"/>
    </row>
    <row r="125" spans="25:71" ht="15" customHeight="1">
      <c r="Y125" s="49"/>
      <c r="Z125" s="49"/>
      <c r="AA125" s="49"/>
      <c r="AB125" s="54"/>
      <c r="AC125" s="316"/>
      <c r="AD125" s="319" t="s">
        <v>188</v>
      </c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6"/>
      <c r="BB125" s="316"/>
      <c r="BC125" s="316"/>
      <c r="BD125" s="55"/>
      <c r="BE125" s="49"/>
      <c r="BF125" s="49"/>
      <c r="BG125" s="49"/>
      <c r="BH125" s="49"/>
      <c r="BI125" s="49"/>
      <c r="BJ125" s="49"/>
      <c r="BK125" s="55"/>
      <c r="BR125" s="165"/>
      <c r="BS125" s="165"/>
    </row>
    <row r="126" spans="2:71" s="125" customFormat="1" ht="18" customHeight="1">
      <c r="B126" s="128" t="s">
        <v>19</v>
      </c>
      <c r="K126" s="128" t="s">
        <v>32</v>
      </c>
      <c r="Y126" s="129"/>
      <c r="Z126" s="129"/>
      <c r="AA126" s="129"/>
      <c r="AB126" s="130"/>
      <c r="AC126" s="88"/>
      <c r="AD126" s="319"/>
      <c r="AE126" s="319"/>
      <c r="AF126" s="319"/>
      <c r="AG126" s="319"/>
      <c r="AH126" s="319"/>
      <c r="AI126" s="319"/>
      <c r="AJ126" s="319"/>
      <c r="AK126" s="319"/>
      <c r="AL126" s="319"/>
      <c r="AM126" s="319"/>
      <c r="AN126" s="319"/>
      <c r="AO126" s="319"/>
      <c r="AP126" s="319"/>
      <c r="AQ126" s="319"/>
      <c r="AR126" s="319"/>
      <c r="AS126" s="319"/>
      <c r="AT126" s="319"/>
      <c r="AU126" s="319"/>
      <c r="AV126" s="319"/>
      <c r="AW126" s="319"/>
      <c r="AX126" s="319"/>
      <c r="AY126" s="319"/>
      <c r="AZ126" s="319"/>
      <c r="BA126" s="315"/>
      <c r="BB126" s="315"/>
      <c r="BC126" s="315"/>
      <c r="BD126" s="131"/>
      <c r="BE126" s="129"/>
      <c r="BF126" s="129"/>
      <c r="BG126" s="129"/>
      <c r="BH126" s="129"/>
      <c r="BI126" s="129"/>
      <c r="BJ126" s="129"/>
      <c r="BK126" s="131"/>
      <c r="BR126" s="166"/>
      <c r="BS126" s="166"/>
    </row>
    <row r="127" spans="2:71" s="125" customFormat="1" ht="18" customHeight="1">
      <c r="B127" s="335" t="s">
        <v>18</v>
      </c>
      <c r="C127" s="336"/>
      <c r="D127" s="336"/>
      <c r="E127" s="336"/>
      <c r="F127" s="336"/>
      <c r="G127" s="337"/>
      <c r="H127" s="126" t="str">
        <f>IF(BM120&gt;=5,"TAK","NIE")</f>
        <v>TAK</v>
      </c>
      <c r="K127" s="375" t="s">
        <v>61</v>
      </c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7"/>
      <c r="X127" s="132">
        <f>BQ120</f>
        <v>16</v>
      </c>
      <c r="Y127" s="129"/>
      <c r="Z127" s="129"/>
      <c r="AA127" s="129"/>
      <c r="AB127" s="130"/>
      <c r="AC127" s="88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  <c r="AP127" s="319"/>
      <c r="AQ127" s="319"/>
      <c r="AR127" s="319"/>
      <c r="AS127" s="319"/>
      <c r="AT127" s="319"/>
      <c r="AU127" s="319"/>
      <c r="AV127" s="319"/>
      <c r="AW127" s="319"/>
      <c r="AX127" s="319"/>
      <c r="AY127" s="319"/>
      <c r="AZ127" s="319"/>
      <c r="BA127" s="315"/>
      <c r="BB127" s="315"/>
      <c r="BC127" s="315"/>
      <c r="BD127" s="131"/>
      <c r="BE127" s="129"/>
      <c r="BF127" s="129"/>
      <c r="BG127" s="129"/>
      <c r="BH127" s="129"/>
      <c r="BI127" s="129"/>
      <c r="BJ127" s="129"/>
      <c r="BK127" s="131"/>
      <c r="BR127" s="166"/>
      <c r="BS127" s="166"/>
    </row>
    <row r="128" spans="2:71" s="125" customFormat="1" ht="18" customHeight="1">
      <c r="B128" s="335" t="s">
        <v>20</v>
      </c>
      <c r="C128" s="336"/>
      <c r="D128" s="336"/>
      <c r="E128" s="336"/>
      <c r="F128" s="336"/>
      <c r="G128" s="337"/>
      <c r="H128" s="126" t="str">
        <f>IF(30*$C$8*30/100+1&gt;BP120,"NIE","TAK")</f>
        <v>TAK</v>
      </c>
      <c r="K128" s="375" t="s">
        <v>62</v>
      </c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7"/>
      <c r="X128" s="132">
        <f>BM120</f>
        <v>19</v>
      </c>
      <c r="Y128" s="129"/>
      <c r="Z128" s="129"/>
      <c r="AA128" s="129"/>
      <c r="AB128" s="130"/>
      <c r="AC128" s="88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319"/>
      <c r="AS128" s="319"/>
      <c r="AT128" s="319"/>
      <c r="AU128" s="319"/>
      <c r="AV128" s="319"/>
      <c r="AW128" s="319"/>
      <c r="AX128" s="319"/>
      <c r="AY128" s="319"/>
      <c r="AZ128" s="319"/>
      <c r="BA128" s="315"/>
      <c r="BB128" s="315"/>
      <c r="BC128" s="315"/>
      <c r="BD128" s="131"/>
      <c r="BE128" s="129"/>
      <c r="BF128" s="129"/>
      <c r="BG128" s="129"/>
      <c r="BH128" s="129"/>
      <c r="BI128" s="129"/>
      <c r="BJ128" s="129"/>
      <c r="BK128" s="131"/>
      <c r="BR128" s="166"/>
      <c r="BS128" s="166"/>
    </row>
    <row r="129" spans="2:71" s="125" customFormat="1" ht="18" customHeight="1">
      <c r="B129" s="335" t="s">
        <v>28</v>
      </c>
      <c r="C129" s="336"/>
      <c r="D129" s="336"/>
      <c r="E129" s="336"/>
      <c r="F129" s="336"/>
      <c r="G129" s="337"/>
      <c r="H129" s="126" t="str">
        <f>IF(N120*50/100+1&gt;BN120,"NIE","TAK")</f>
        <v>TAK</v>
      </c>
      <c r="K129" s="335" t="s">
        <v>33</v>
      </c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7"/>
      <c r="X129" s="127">
        <f>BN120</f>
        <v>114</v>
      </c>
      <c r="Y129" s="129"/>
      <c r="Z129" s="129"/>
      <c r="AA129" s="129"/>
      <c r="AB129" s="130"/>
      <c r="AC129" s="88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131"/>
      <c r="BE129" s="129"/>
      <c r="BF129" s="129"/>
      <c r="BG129" s="129"/>
      <c r="BH129" s="129"/>
      <c r="BI129" s="129"/>
      <c r="BJ129" s="129"/>
      <c r="BK129" s="131"/>
      <c r="BR129" s="166"/>
      <c r="BS129" s="166"/>
    </row>
    <row r="130" spans="2:71" s="125" customFormat="1" ht="18" customHeight="1">
      <c r="B130" s="375" t="s">
        <v>155</v>
      </c>
      <c r="C130" s="376"/>
      <c r="D130" s="376"/>
      <c r="E130" s="376"/>
      <c r="F130" s="376"/>
      <c r="G130" s="377"/>
      <c r="H130" s="126" t="str">
        <f>IF(BQ120&lt;9,"NIE","TAK")</f>
        <v>TAK</v>
      </c>
      <c r="K130" s="335" t="s">
        <v>45</v>
      </c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7"/>
      <c r="X130" s="132">
        <f>BR120</f>
        <v>113.43561388257666</v>
      </c>
      <c r="Y130" s="129"/>
      <c r="Z130" s="129"/>
      <c r="AA130" s="129"/>
      <c r="AB130" s="130"/>
      <c r="AC130" s="314" t="s">
        <v>210</v>
      </c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131"/>
      <c r="BE130" s="129"/>
      <c r="BF130" s="129"/>
      <c r="BG130" s="129"/>
      <c r="BH130" s="129"/>
      <c r="BI130" s="129"/>
      <c r="BJ130" s="129"/>
      <c r="BK130" s="131"/>
      <c r="BR130" s="166"/>
      <c r="BS130" s="166"/>
    </row>
    <row r="131" spans="2:71" s="125" customFormat="1" ht="18" customHeight="1">
      <c r="B131" s="375" t="s">
        <v>121</v>
      </c>
      <c r="C131" s="336"/>
      <c r="D131" s="336"/>
      <c r="E131" s="336"/>
      <c r="F131" s="336"/>
      <c r="G131" s="337"/>
      <c r="H131" s="126" t="str">
        <f>IF(L120&lt;500,"NIE",IF((N116+N80)&lt;20,"NIE","TAK"))</f>
        <v>TAK</v>
      </c>
      <c r="K131" s="335" t="s">
        <v>46</v>
      </c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7"/>
      <c r="X131" s="132">
        <f>BS120</f>
        <v>66.56438611742335</v>
      </c>
      <c r="Y131" s="129"/>
      <c r="Z131" s="129"/>
      <c r="AA131" s="129"/>
      <c r="AB131" s="130"/>
      <c r="AC131" s="320" t="s">
        <v>199</v>
      </c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131"/>
      <c r="BE131" s="129"/>
      <c r="BF131" s="129"/>
      <c r="BG131" s="129"/>
      <c r="BH131" s="129"/>
      <c r="BI131" s="129"/>
      <c r="BJ131" s="129"/>
      <c r="BK131" s="131"/>
      <c r="BR131" s="166"/>
      <c r="BS131" s="166"/>
    </row>
    <row r="132" spans="2:71" s="125" customFormat="1" ht="18" customHeight="1">
      <c r="B132" s="367" t="s">
        <v>42</v>
      </c>
      <c r="C132" s="368"/>
      <c r="D132" s="368"/>
      <c r="E132" s="368"/>
      <c r="F132" s="368"/>
      <c r="G132" s="368"/>
      <c r="H132" s="126" t="str">
        <f>IF(M$79&lt;240,"NIE",IF(N$79&lt;8,"NIE","TAK"))</f>
        <v>TAK</v>
      </c>
      <c r="K132" s="367" t="s">
        <v>66</v>
      </c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127">
        <f>(H120+M120-H$77-M$77-H$13-M$13-H$14-M$14)/(N120-N$77)</f>
        <v>25.11111111111111</v>
      </c>
      <c r="Y132" s="129"/>
      <c r="Z132" s="129"/>
      <c r="AA132" s="129"/>
      <c r="AB132" s="130"/>
      <c r="AC132" s="320"/>
      <c r="AD132" s="320"/>
      <c r="AE132" s="320"/>
      <c r="AF132" s="320"/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  <c r="AS132" s="320"/>
      <c r="AT132" s="320"/>
      <c r="AU132" s="320"/>
      <c r="AV132" s="320"/>
      <c r="AW132" s="320"/>
      <c r="AX132" s="320"/>
      <c r="AY132" s="320"/>
      <c r="AZ132" s="320"/>
      <c r="BA132" s="320"/>
      <c r="BB132" s="320"/>
      <c r="BC132" s="320"/>
      <c r="BD132" s="131"/>
      <c r="BE132" s="129"/>
      <c r="BF132" s="129"/>
      <c r="BG132" s="129"/>
      <c r="BH132" s="129"/>
      <c r="BI132" s="129"/>
      <c r="BJ132" s="129"/>
      <c r="BK132" s="131"/>
      <c r="BR132" s="166"/>
      <c r="BS132" s="166"/>
    </row>
    <row r="133" spans="25:71" ht="12.75" customHeight="1">
      <c r="Y133" s="49"/>
      <c r="Z133" s="49"/>
      <c r="AA133" s="49"/>
      <c r="AB133" s="54"/>
      <c r="AC133" s="320"/>
      <c r="AD133" s="320"/>
      <c r="AE133" s="320"/>
      <c r="AF133" s="320"/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55"/>
      <c r="BE133" s="49"/>
      <c r="BF133" s="49"/>
      <c r="BG133" s="49"/>
      <c r="BH133" s="49"/>
      <c r="BI133" s="49"/>
      <c r="BJ133" s="49"/>
      <c r="BK133" s="55"/>
      <c r="BR133" s="165"/>
      <c r="BS133" s="165"/>
    </row>
    <row r="134" spans="25:71" ht="12.75">
      <c r="Y134" s="49"/>
      <c r="Z134" s="49"/>
      <c r="AA134" s="49"/>
      <c r="AB134" s="54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55"/>
      <c r="BE134" s="49"/>
      <c r="BF134" s="49"/>
      <c r="BG134" s="49"/>
      <c r="BH134" s="49"/>
      <c r="BI134" s="49"/>
      <c r="BJ134" s="49"/>
      <c r="BK134" s="55"/>
      <c r="BR134" s="165"/>
      <c r="BS134" s="165"/>
    </row>
    <row r="135" spans="25:71" ht="13.5" thickBot="1">
      <c r="Y135" s="49"/>
      <c r="Z135" s="49"/>
      <c r="AA135" s="49"/>
      <c r="AB135" s="56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8"/>
      <c r="BE135" s="49"/>
      <c r="BF135" s="57"/>
      <c r="BG135" s="57"/>
      <c r="BH135" s="57"/>
      <c r="BI135" s="57"/>
      <c r="BJ135" s="57"/>
      <c r="BK135" s="58"/>
      <c r="BR135" s="165"/>
      <c r="BS135" s="165"/>
    </row>
    <row r="136" spans="70:71" ht="12.75">
      <c r="BR136" s="165"/>
      <c r="BS136" s="165"/>
    </row>
    <row r="137" spans="70:71" ht="13.5" thickBot="1">
      <c r="BR137" s="165"/>
      <c r="BS137" s="165"/>
    </row>
    <row r="138" spans="8:71" ht="13.5" customHeight="1" thickBot="1">
      <c r="H138" s="357" t="s">
        <v>48</v>
      </c>
      <c r="I138" s="358"/>
      <c r="J138" s="358"/>
      <c r="K138" s="358"/>
      <c r="L138" s="359"/>
      <c r="M138" s="360" t="s">
        <v>47</v>
      </c>
      <c r="N138" s="362" t="s">
        <v>7</v>
      </c>
      <c r="O138" s="362" t="s">
        <v>29</v>
      </c>
      <c r="P138" s="365" t="s">
        <v>8</v>
      </c>
      <c r="Q138" s="366"/>
      <c r="R138" s="366"/>
      <c r="S138" s="366"/>
      <c r="T138" s="366"/>
      <c r="U138" s="330"/>
      <c r="V138" s="338"/>
      <c r="W138" s="329" t="s">
        <v>11</v>
      </c>
      <c r="X138" s="330"/>
      <c r="Y138" s="330"/>
      <c r="Z138" s="330"/>
      <c r="AA138" s="330"/>
      <c r="AB138" s="330"/>
      <c r="AC138" s="338"/>
      <c r="AD138" s="329" t="s">
        <v>12</v>
      </c>
      <c r="AE138" s="330"/>
      <c r="AF138" s="330"/>
      <c r="AG138" s="330"/>
      <c r="AH138" s="330"/>
      <c r="AI138" s="330"/>
      <c r="AJ138" s="338"/>
      <c r="AK138" s="329" t="s">
        <v>13</v>
      </c>
      <c r="AL138" s="330"/>
      <c r="AM138" s="330"/>
      <c r="AN138" s="330"/>
      <c r="AO138" s="330"/>
      <c r="AP138" s="330"/>
      <c r="AQ138" s="338"/>
      <c r="AR138" s="329" t="s">
        <v>14</v>
      </c>
      <c r="AS138" s="330"/>
      <c r="AT138" s="330"/>
      <c r="AU138" s="330"/>
      <c r="AV138" s="330"/>
      <c r="AW138" s="330"/>
      <c r="AX138" s="338"/>
      <c r="AY138" s="329" t="s">
        <v>15</v>
      </c>
      <c r="AZ138" s="330"/>
      <c r="BA138" s="330"/>
      <c r="BB138" s="330"/>
      <c r="BC138" s="330"/>
      <c r="BD138" s="330"/>
      <c r="BE138" s="338"/>
      <c r="BF138" s="329" t="s">
        <v>39</v>
      </c>
      <c r="BG138" s="330"/>
      <c r="BH138" s="330"/>
      <c r="BI138" s="330"/>
      <c r="BJ138" s="330"/>
      <c r="BK138" s="330"/>
      <c r="BL138" s="338"/>
      <c r="BM138" s="329" t="s">
        <v>16</v>
      </c>
      <c r="BN138" s="330"/>
      <c r="BO138" s="330"/>
      <c r="BP138" s="330"/>
      <c r="BQ138" s="330"/>
      <c r="BR138" s="321" t="s">
        <v>7</v>
      </c>
      <c r="BS138" s="322"/>
    </row>
    <row r="139" spans="1:71" ht="114.75" thickBot="1">
      <c r="A139" s="153" t="s">
        <v>0</v>
      </c>
      <c r="B139" s="154" t="s">
        <v>57</v>
      </c>
      <c r="C139" s="155" t="s">
        <v>56</v>
      </c>
      <c r="D139" s="9" t="s">
        <v>25</v>
      </c>
      <c r="E139" s="50" t="s">
        <v>41</v>
      </c>
      <c r="F139" s="9" t="s">
        <v>26</v>
      </c>
      <c r="G139" s="10" t="s">
        <v>24</v>
      </c>
      <c r="H139" s="75" t="s">
        <v>49</v>
      </c>
      <c r="I139" s="69" t="s">
        <v>50</v>
      </c>
      <c r="J139" s="70" t="s">
        <v>64</v>
      </c>
      <c r="K139" s="70" t="s">
        <v>51</v>
      </c>
      <c r="L139" s="71" t="s">
        <v>68</v>
      </c>
      <c r="M139" s="361"/>
      <c r="N139" s="363"/>
      <c r="O139" s="364"/>
      <c r="P139" s="31" t="s">
        <v>1</v>
      </c>
      <c r="Q139" s="67" t="s">
        <v>65</v>
      </c>
      <c r="R139" s="4" t="s">
        <v>2</v>
      </c>
      <c r="S139" s="68" t="s">
        <v>63</v>
      </c>
      <c r="T139" s="66" t="s">
        <v>43</v>
      </c>
      <c r="U139" s="65" t="s">
        <v>7</v>
      </c>
      <c r="V139" s="8" t="s">
        <v>3</v>
      </c>
      <c r="W139" s="11" t="s">
        <v>1</v>
      </c>
      <c r="X139" s="67" t="s">
        <v>65</v>
      </c>
      <c r="Y139" s="12" t="s">
        <v>2</v>
      </c>
      <c r="Z139" s="68" t="s">
        <v>63</v>
      </c>
      <c r="AA139" s="66" t="s">
        <v>43</v>
      </c>
      <c r="AB139" s="13" t="s">
        <v>7</v>
      </c>
      <c r="AC139" s="8" t="s">
        <v>3</v>
      </c>
      <c r="AD139" s="11" t="s">
        <v>1</v>
      </c>
      <c r="AE139" s="67" t="s">
        <v>65</v>
      </c>
      <c r="AF139" s="12" t="s">
        <v>2</v>
      </c>
      <c r="AG139" s="68" t="s">
        <v>63</v>
      </c>
      <c r="AH139" s="66" t="s">
        <v>43</v>
      </c>
      <c r="AI139" s="13" t="s">
        <v>7</v>
      </c>
      <c r="AJ139" s="8" t="s">
        <v>3</v>
      </c>
      <c r="AK139" s="11" t="s">
        <v>1</v>
      </c>
      <c r="AL139" s="67" t="s">
        <v>65</v>
      </c>
      <c r="AM139" s="12" t="s">
        <v>2</v>
      </c>
      <c r="AN139" s="68" t="s">
        <v>63</v>
      </c>
      <c r="AO139" s="66" t="s">
        <v>43</v>
      </c>
      <c r="AP139" s="13" t="s">
        <v>7</v>
      </c>
      <c r="AQ139" s="8" t="s">
        <v>3</v>
      </c>
      <c r="AR139" s="11" t="s">
        <v>1</v>
      </c>
      <c r="AS139" s="67" t="s">
        <v>65</v>
      </c>
      <c r="AT139" s="12" t="s">
        <v>2</v>
      </c>
      <c r="AU139" s="68" t="s">
        <v>63</v>
      </c>
      <c r="AV139" s="66" t="s">
        <v>43</v>
      </c>
      <c r="AW139" s="13" t="s">
        <v>7</v>
      </c>
      <c r="AX139" s="8" t="s">
        <v>3</v>
      </c>
      <c r="AY139" s="11" t="s">
        <v>1</v>
      </c>
      <c r="AZ139" s="67" t="s">
        <v>65</v>
      </c>
      <c r="BA139" s="12" t="s">
        <v>2</v>
      </c>
      <c r="BB139" s="68" t="s">
        <v>63</v>
      </c>
      <c r="BC139" s="66" t="s">
        <v>43</v>
      </c>
      <c r="BD139" s="13" t="s">
        <v>7</v>
      </c>
      <c r="BE139" s="8" t="s">
        <v>3</v>
      </c>
      <c r="BF139" s="31" t="s">
        <v>1</v>
      </c>
      <c r="BG139" s="67" t="s">
        <v>65</v>
      </c>
      <c r="BH139" s="4" t="s">
        <v>2</v>
      </c>
      <c r="BI139" s="68" t="s">
        <v>63</v>
      </c>
      <c r="BJ139" s="66" t="s">
        <v>43</v>
      </c>
      <c r="BK139" s="32" t="s">
        <v>7</v>
      </c>
      <c r="BL139" s="33" t="s">
        <v>3</v>
      </c>
      <c r="BM139" s="14" t="s">
        <v>30</v>
      </c>
      <c r="BN139" s="15" t="s">
        <v>31</v>
      </c>
      <c r="BO139" s="15" t="s">
        <v>34</v>
      </c>
      <c r="BP139" s="15" t="s">
        <v>17</v>
      </c>
      <c r="BQ139" s="72" t="s">
        <v>41</v>
      </c>
      <c r="BR139" s="158" t="s">
        <v>44</v>
      </c>
      <c r="BS139" s="159" t="s">
        <v>43</v>
      </c>
    </row>
    <row r="140" spans="1:71" s="125" customFormat="1" ht="21" customHeight="1" thickBot="1">
      <c r="A140" s="393" t="s">
        <v>182</v>
      </c>
      <c r="B140" s="384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166"/>
      <c r="BS140" s="166"/>
    </row>
    <row r="141" spans="1:71" ht="25.5" customHeight="1">
      <c r="A141" s="102">
        <v>1</v>
      </c>
      <c r="B141" s="85" t="s">
        <v>172</v>
      </c>
      <c r="C141" s="84" t="s">
        <v>189</v>
      </c>
      <c r="D141" s="186" t="s">
        <v>9</v>
      </c>
      <c r="E141" s="186" t="s">
        <v>10</v>
      </c>
      <c r="F141" s="186" t="s">
        <v>10</v>
      </c>
      <c r="G141" s="187" t="s">
        <v>9</v>
      </c>
      <c r="H141" s="188">
        <f aca="true" t="shared" si="63" ref="H141:H152">I141+J141+K141+L141</f>
        <v>30</v>
      </c>
      <c r="I141" s="76">
        <f aca="true" t="shared" si="64" ref="I141:I170">P141+W141+AK141+AR141+AY141+BF141+AD141</f>
        <v>15</v>
      </c>
      <c r="J141" s="76">
        <f aca="true" t="shared" si="65" ref="J141:J170">Q141+X141+AL141+AS141+AZ141+BG141+AE141</f>
        <v>15</v>
      </c>
      <c r="K141" s="76">
        <f aca="true" t="shared" si="66" ref="K141:K170">R141+Y141+AM141+AT141+BA141+BH141+AF141</f>
        <v>0</v>
      </c>
      <c r="L141" s="100">
        <f aca="true" t="shared" si="67" ref="L141:L170">S141+Z141+AN141+AU141+BB141+BI141+AG141</f>
        <v>0</v>
      </c>
      <c r="M141" s="89">
        <f aca="true" t="shared" si="68" ref="M141:M170">T141+AA141+AH141+AO141+AV141+BC141+BJ141</f>
        <v>20</v>
      </c>
      <c r="N141" s="118">
        <f>U141+AB141+AP141+AW141+BD141+BK141+AI141</f>
        <v>2</v>
      </c>
      <c r="O141" s="109">
        <v>1</v>
      </c>
      <c r="P141" s="121"/>
      <c r="Q141" s="105"/>
      <c r="R141" s="105"/>
      <c r="S141" s="120"/>
      <c r="T141" s="122"/>
      <c r="U141" s="108"/>
      <c r="V141" s="103"/>
      <c r="W141" s="104"/>
      <c r="X141" s="105"/>
      <c r="Y141" s="105"/>
      <c r="Z141" s="106"/>
      <c r="AA141" s="107"/>
      <c r="AB141" s="108"/>
      <c r="AC141" s="103"/>
      <c r="AD141" s="104"/>
      <c r="AE141" s="105"/>
      <c r="AF141" s="105"/>
      <c r="AG141" s="106"/>
      <c r="AH141" s="107"/>
      <c r="AI141" s="108"/>
      <c r="AJ141" s="103"/>
      <c r="AK141" s="104"/>
      <c r="AL141" s="105"/>
      <c r="AM141" s="105"/>
      <c r="AN141" s="106"/>
      <c r="AO141" s="107"/>
      <c r="AP141" s="108"/>
      <c r="AQ141" s="103"/>
      <c r="AR141" s="104">
        <v>15</v>
      </c>
      <c r="AS141" s="105">
        <v>15</v>
      </c>
      <c r="AT141" s="105"/>
      <c r="AU141" s="106"/>
      <c r="AV141" s="107">
        <v>20</v>
      </c>
      <c r="AW141" s="108">
        <v>2</v>
      </c>
      <c r="AX141" s="103" t="s">
        <v>4</v>
      </c>
      <c r="AY141" s="104"/>
      <c r="AZ141" s="105"/>
      <c r="BA141" s="105"/>
      <c r="BB141" s="106"/>
      <c r="BC141" s="107"/>
      <c r="BD141" s="108"/>
      <c r="BE141" s="103"/>
      <c r="BF141" s="37"/>
      <c r="BG141" s="38"/>
      <c r="BH141" s="38"/>
      <c r="BI141" s="39"/>
      <c r="BJ141" s="63"/>
      <c r="BK141" s="40"/>
      <c r="BL141" s="41"/>
      <c r="BM141" s="23">
        <f aca="true" t="shared" si="69" ref="BM141:BM170">IF(F141="T",N141,0)</f>
        <v>0</v>
      </c>
      <c r="BN141" s="24">
        <f aca="true" t="shared" si="70" ref="BN141:BN170">IF(G141="T",O141,0)</f>
        <v>1</v>
      </c>
      <c r="BO141" s="24">
        <f aca="true" t="shared" si="71" ref="BO141:BO170">IF(G141="T",J141+K141+L141,0)</f>
        <v>15</v>
      </c>
      <c r="BP141" s="24">
        <f aca="true" t="shared" si="72" ref="BP141:BP170">IF(D141="T",N141,0)</f>
        <v>2</v>
      </c>
      <c r="BQ141" s="24">
        <f aca="true" t="shared" si="73" ref="BQ141:BQ170">IF(E141="T",N141,0)</f>
        <v>0</v>
      </c>
      <c r="BR141" s="156">
        <f aca="true" t="shared" si="74" ref="BR141:BR170">IF(M141&gt;0,(SUM(I141:L141)/(H141+M141)*N141),N141)</f>
        <v>1.2</v>
      </c>
      <c r="BS141" s="157">
        <f aca="true" t="shared" si="75" ref="BS141:BS170">IF(M141&gt;0,(M141/(H141+M141)*N141),0)</f>
        <v>0.8</v>
      </c>
    </row>
    <row r="142" spans="1:71" ht="25.5" customHeight="1">
      <c r="A142" s="110">
        <v>2</v>
      </c>
      <c r="B142" s="86" t="s">
        <v>173</v>
      </c>
      <c r="C142" s="82" t="s">
        <v>190</v>
      </c>
      <c r="D142" s="171" t="s">
        <v>9</v>
      </c>
      <c r="E142" s="186" t="s">
        <v>10</v>
      </c>
      <c r="F142" s="186" t="s">
        <v>10</v>
      </c>
      <c r="G142" s="172" t="s">
        <v>9</v>
      </c>
      <c r="H142" s="189">
        <f t="shared" si="63"/>
        <v>30</v>
      </c>
      <c r="I142" s="76">
        <f t="shared" si="64"/>
        <v>30</v>
      </c>
      <c r="J142" s="76">
        <f t="shared" si="65"/>
        <v>0</v>
      </c>
      <c r="K142" s="76">
        <f t="shared" si="66"/>
        <v>0</v>
      </c>
      <c r="L142" s="100">
        <f t="shared" si="67"/>
        <v>0</v>
      </c>
      <c r="M142" s="99">
        <f t="shared" si="68"/>
        <v>20</v>
      </c>
      <c r="N142" s="118">
        <f aca="true" t="shared" si="76" ref="N142:N170">U142+AB142+AP142+AW142+BD142+BK142+AI142</f>
        <v>2</v>
      </c>
      <c r="O142" s="115">
        <v>1</v>
      </c>
      <c r="P142" s="123"/>
      <c r="Q142" s="112"/>
      <c r="R142" s="112"/>
      <c r="S142" s="117"/>
      <c r="T142" s="124"/>
      <c r="U142" s="115"/>
      <c r="V142" s="116"/>
      <c r="W142" s="111"/>
      <c r="X142" s="112"/>
      <c r="Y142" s="112"/>
      <c r="Z142" s="113"/>
      <c r="AA142" s="114"/>
      <c r="AB142" s="115"/>
      <c r="AC142" s="116"/>
      <c r="AD142" s="111"/>
      <c r="AE142" s="112"/>
      <c r="AF142" s="112"/>
      <c r="AG142" s="113"/>
      <c r="AH142" s="114"/>
      <c r="AI142" s="115"/>
      <c r="AJ142" s="116"/>
      <c r="AK142" s="111"/>
      <c r="AL142" s="112"/>
      <c r="AM142" s="112"/>
      <c r="AN142" s="113"/>
      <c r="AO142" s="114"/>
      <c r="AP142" s="115"/>
      <c r="AQ142" s="116"/>
      <c r="AR142" s="111">
        <v>30</v>
      </c>
      <c r="AS142" s="112"/>
      <c r="AT142" s="112"/>
      <c r="AU142" s="113"/>
      <c r="AV142" s="114">
        <v>20</v>
      </c>
      <c r="AW142" s="115">
        <v>2</v>
      </c>
      <c r="AX142" s="116" t="s">
        <v>5</v>
      </c>
      <c r="AY142" s="111"/>
      <c r="AZ142" s="112"/>
      <c r="BA142" s="112"/>
      <c r="BB142" s="113"/>
      <c r="BC142" s="114"/>
      <c r="BD142" s="115"/>
      <c r="BE142" s="116"/>
      <c r="BF142" s="42"/>
      <c r="BG142" s="34"/>
      <c r="BH142" s="34"/>
      <c r="BI142" s="43"/>
      <c r="BJ142" s="62"/>
      <c r="BK142" s="28"/>
      <c r="BL142" s="29"/>
      <c r="BM142" s="25">
        <f t="shared" si="69"/>
        <v>0</v>
      </c>
      <c r="BN142" s="2">
        <f t="shared" si="70"/>
        <v>1</v>
      </c>
      <c r="BO142" s="2">
        <f t="shared" si="71"/>
        <v>0</v>
      </c>
      <c r="BP142" s="2">
        <f t="shared" si="72"/>
        <v>2</v>
      </c>
      <c r="BQ142" s="2">
        <f t="shared" si="73"/>
        <v>0</v>
      </c>
      <c r="BR142" s="160">
        <f t="shared" si="74"/>
        <v>1.2</v>
      </c>
      <c r="BS142" s="161">
        <f t="shared" si="75"/>
        <v>0.8</v>
      </c>
    </row>
    <row r="143" spans="1:71" ht="25.5" customHeight="1">
      <c r="A143" s="110">
        <v>3</v>
      </c>
      <c r="B143" s="184" t="s">
        <v>174</v>
      </c>
      <c r="C143" s="185" t="s">
        <v>192</v>
      </c>
      <c r="D143" s="171" t="s">
        <v>9</v>
      </c>
      <c r="E143" s="186" t="s">
        <v>10</v>
      </c>
      <c r="F143" s="186" t="s">
        <v>10</v>
      </c>
      <c r="G143" s="172" t="s">
        <v>9</v>
      </c>
      <c r="H143" s="189">
        <f t="shared" si="63"/>
        <v>30</v>
      </c>
      <c r="I143" s="76">
        <f t="shared" si="64"/>
        <v>15</v>
      </c>
      <c r="J143" s="76">
        <f t="shared" si="65"/>
        <v>15</v>
      </c>
      <c r="K143" s="76">
        <f t="shared" si="66"/>
        <v>0</v>
      </c>
      <c r="L143" s="100">
        <f t="shared" si="67"/>
        <v>0</v>
      </c>
      <c r="M143" s="99">
        <f t="shared" si="68"/>
        <v>20</v>
      </c>
      <c r="N143" s="118">
        <f t="shared" si="76"/>
        <v>2</v>
      </c>
      <c r="O143" s="115">
        <v>1</v>
      </c>
      <c r="P143" s="123"/>
      <c r="Q143" s="112"/>
      <c r="R143" s="112"/>
      <c r="S143" s="117"/>
      <c r="T143" s="124"/>
      <c r="U143" s="115"/>
      <c r="V143" s="116"/>
      <c r="W143" s="111"/>
      <c r="X143" s="112"/>
      <c r="Y143" s="112"/>
      <c r="Z143" s="113"/>
      <c r="AA143" s="114"/>
      <c r="AB143" s="115"/>
      <c r="AC143" s="116"/>
      <c r="AD143" s="111"/>
      <c r="AE143" s="112"/>
      <c r="AF143" s="112"/>
      <c r="AG143" s="113"/>
      <c r="AH143" s="114"/>
      <c r="AI143" s="115"/>
      <c r="AJ143" s="116"/>
      <c r="AK143" s="111"/>
      <c r="AL143" s="112"/>
      <c r="AM143" s="112"/>
      <c r="AN143" s="113"/>
      <c r="AO143" s="114"/>
      <c r="AP143" s="115"/>
      <c r="AQ143" s="116"/>
      <c r="AR143" s="111">
        <v>15</v>
      </c>
      <c r="AS143" s="112">
        <v>15</v>
      </c>
      <c r="AT143" s="112"/>
      <c r="AU143" s="113"/>
      <c r="AV143" s="114">
        <v>20</v>
      </c>
      <c r="AW143" s="115">
        <v>2</v>
      </c>
      <c r="AX143" s="116" t="s">
        <v>4</v>
      </c>
      <c r="AY143" s="111"/>
      <c r="AZ143" s="112"/>
      <c r="BA143" s="112"/>
      <c r="BB143" s="113"/>
      <c r="BC143" s="114"/>
      <c r="BD143" s="115"/>
      <c r="BE143" s="116"/>
      <c r="BF143" s="42"/>
      <c r="BG143" s="34"/>
      <c r="BH143" s="34"/>
      <c r="BI143" s="43"/>
      <c r="BJ143" s="62"/>
      <c r="BK143" s="28"/>
      <c r="BL143" s="29"/>
      <c r="BM143" s="25">
        <f t="shared" si="69"/>
        <v>0</v>
      </c>
      <c r="BN143" s="2">
        <f t="shared" si="70"/>
        <v>1</v>
      </c>
      <c r="BO143" s="2">
        <f t="shared" si="71"/>
        <v>15</v>
      </c>
      <c r="BP143" s="2">
        <f t="shared" si="72"/>
        <v>2</v>
      </c>
      <c r="BQ143" s="2">
        <f t="shared" si="73"/>
        <v>0</v>
      </c>
      <c r="BR143" s="160">
        <f t="shared" si="74"/>
        <v>1.2</v>
      </c>
      <c r="BS143" s="161">
        <f t="shared" si="75"/>
        <v>0.8</v>
      </c>
    </row>
    <row r="144" spans="1:71" ht="25.5" customHeight="1">
      <c r="A144" s="110">
        <v>4</v>
      </c>
      <c r="B144" s="184" t="s">
        <v>175</v>
      </c>
      <c r="C144" s="185" t="s">
        <v>191</v>
      </c>
      <c r="D144" s="190" t="s">
        <v>9</v>
      </c>
      <c r="E144" s="191" t="s">
        <v>10</v>
      </c>
      <c r="F144" s="191" t="s">
        <v>10</v>
      </c>
      <c r="G144" s="192" t="s">
        <v>9</v>
      </c>
      <c r="H144" s="189">
        <f t="shared" si="63"/>
        <v>30</v>
      </c>
      <c r="I144" s="76">
        <f t="shared" si="64"/>
        <v>15</v>
      </c>
      <c r="J144" s="76">
        <f t="shared" si="65"/>
        <v>15</v>
      </c>
      <c r="K144" s="76">
        <f t="shared" si="66"/>
        <v>0</v>
      </c>
      <c r="L144" s="100">
        <f t="shared" si="67"/>
        <v>0</v>
      </c>
      <c r="M144" s="99">
        <f t="shared" si="68"/>
        <v>10</v>
      </c>
      <c r="N144" s="118">
        <f t="shared" si="76"/>
        <v>2</v>
      </c>
      <c r="O144" s="133">
        <v>1</v>
      </c>
      <c r="P144" s="123"/>
      <c r="Q144" s="112"/>
      <c r="R144" s="112"/>
      <c r="S144" s="117"/>
      <c r="T144" s="124"/>
      <c r="U144" s="115"/>
      <c r="V144" s="116"/>
      <c r="W144" s="111"/>
      <c r="X144" s="112"/>
      <c r="Y144" s="112"/>
      <c r="Z144" s="113"/>
      <c r="AA144" s="114"/>
      <c r="AB144" s="115"/>
      <c r="AC144" s="116"/>
      <c r="AD144" s="111"/>
      <c r="AE144" s="112"/>
      <c r="AF144" s="112"/>
      <c r="AG144" s="113"/>
      <c r="AH144" s="114"/>
      <c r="AI144" s="115"/>
      <c r="AJ144" s="116"/>
      <c r="AK144" s="111"/>
      <c r="AL144" s="112"/>
      <c r="AM144" s="112"/>
      <c r="AN144" s="113"/>
      <c r="AO144" s="114"/>
      <c r="AP144" s="115"/>
      <c r="AQ144" s="116"/>
      <c r="AR144" s="111">
        <v>15</v>
      </c>
      <c r="AS144" s="112">
        <v>15</v>
      </c>
      <c r="AT144" s="112"/>
      <c r="AU144" s="113"/>
      <c r="AV144" s="114">
        <v>10</v>
      </c>
      <c r="AW144" s="115">
        <v>2</v>
      </c>
      <c r="AX144" s="116" t="s">
        <v>5</v>
      </c>
      <c r="AY144" s="111"/>
      <c r="AZ144" s="112"/>
      <c r="BA144" s="112"/>
      <c r="BB144" s="113"/>
      <c r="BC144" s="114"/>
      <c r="BD144" s="115"/>
      <c r="BE144" s="116"/>
      <c r="BF144" s="42"/>
      <c r="BG144" s="34"/>
      <c r="BH144" s="34"/>
      <c r="BI144" s="43"/>
      <c r="BJ144" s="62"/>
      <c r="BK144" s="28"/>
      <c r="BL144" s="29"/>
      <c r="BM144" s="25">
        <f t="shared" si="69"/>
        <v>0</v>
      </c>
      <c r="BN144" s="2">
        <f t="shared" si="70"/>
        <v>1</v>
      </c>
      <c r="BO144" s="2">
        <f t="shared" si="71"/>
        <v>15</v>
      </c>
      <c r="BP144" s="2">
        <f t="shared" si="72"/>
        <v>2</v>
      </c>
      <c r="BQ144" s="2">
        <f t="shared" si="73"/>
        <v>0</v>
      </c>
      <c r="BR144" s="160">
        <f t="shared" si="74"/>
        <v>1.5</v>
      </c>
      <c r="BS144" s="161">
        <f t="shared" si="75"/>
        <v>0.5</v>
      </c>
    </row>
    <row r="145" spans="1:71" ht="30.75" customHeight="1">
      <c r="A145" s="110">
        <v>5</v>
      </c>
      <c r="B145" s="184" t="s">
        <v>176</v>
      </c>
      <c r="C145" s="185" t="s">
        <v>193</v>
      </c>
      <c r="D145" s="171" t="s">
        <v>9</v>
      </c>
      <c r="E145" s="186" t="s">
        <v>10</v>
      </c>
      <c r="F145" s="186" t="s">
        <v>10</v>
      </c>
      <c r="G145" s="172" t="s">
        <v>9</v>
      </c>
      <c r="H145" s="189">
        <f t="shared" si="63"/>
        <v>30</v>
      </c>
      <c r="I145" s="76">
        <f t="shared" si="64"/>
        <v>0</v>
      </c>
      <c r="J145" s="76">
        <f t="shared" si="65"/>
        <v>30</v>
      </c>
      <c r="K145" s="76">
        <f t="shared" si="66"/>
        <v>0</v>
      </c>
      <c r="L145" s="100">
        <f t="shared" si="67"/>
        <v>0</v>
      </c>
      <c r="M145" s="99">
        <f t="shared" si="68"/>
        <v>30</v>
      </c>
      <c r="N145" s="118">
        <f t="shared" si="76"/>
        <v>3</v>
      </c>
      <c r="O145" s="133">
        <v>2</v>
      </c>
      <c r="P145" s="123"/>
      <c r="Q145" s="112"/>
      <c r="R145" s="112"/>
      <c r="S145" s="117"/>
      <c r="T145" s="124"/>
      <c r="U145" s="115"/>
      <c r="V145" s="116"/>
      <c r="W145" s="111"/>
      <c r="X145" s="112"/>
      <c r="Y145" s="112"/>
      <c r="Z145" s="113"/>
      <c r="AA145" s="114"/>
      <c r="AB145" s="115"/>
      <c r="AC145" s="116"/>
      <c r="AD145" s="111"/>
      <c r="AE145" s="112"/>
      <c r="AF145" s="112"/>
      <c r="AG145" s="113"/>
      <c r="AH145" s="114"/>
      <c r="AI145" s="115"/>
      <c r="AJ145" s="116"/>
      <c r="AK145" s="111"/>
      <c r="AL145" s="112"/>
      <c r="AM145" s="112"/>
      <c r="AN145" s="113"/>
      <c r="AO145" s="114"/>
      <c r="AP145" s="115"/>
      <c r="AQ145" s="116"/>
      <c r="AR145" s="111"/>
      <c r="AS145" s="112">
        <v>30</v>
      </c>
      <c r="AT145" s="112"/>
      <c r="AU145" s="113"/>
      <c r="AV145" s="114">
        <v>30</v>
      </c>
      <c r="AW145" s="115">
        <v>3</v>
      </c>
      <c r="AX145" s="116" t="s">
        <v>4</v>
      </c>
      <c r="AY145" s="111"/>
      <c r="AZ145" s="112"/>
      <c r="BA145" s="112"/>
      <c r="BB145" s="113"/>
      <c r="BC145" s="114"/>
      <c r="BD145" s="115"/>
      <c r="BE145" s="116"/>
      <c r="BF145" s="42"/>
      <c r="BG145" s="34"/>
      <c r="BH145" s="34"/>
      <c r="BI145" s="43"/>
      <c r="BJ145" s="62"/>
      <c r="BK145" s="28"/>
      <c r="BL145" s="29"/>
      <c r="BM145" s="25">
        <f t="shared" si="69"/>
        <v>0</v>
      </c>
      <c r="BN145" s="2">
        <f t="shared" si="70"/>
        <v>2</v>
      </c>
      <c r="BO145" s="2">
        <f t="shared" si="71"/>
        <v>30</v>
      </c>
      <c r="BP145" s="2">
        <f t="shared" si="72"/>
        <v>3</v>
      </c>
      <c r="BQ145" s="2">
        <f t="shared" si="73"/>
        <v>0</v>
      </c>
      <c r="BR145" s="160">
        <f t="shared" si="74"/>
        <v>1.5</v>
      </c>
      <c r="BS145" s="161">
        <f t="shared" si="75"/>
        <v>1.5</v>
      </c>
    </row>
    <row r="146" spans="1:71" ht="30.75" customHeight="1">
      <c r="A146" s="110">
        <v>6</v>
      </c>
      <c r="B146" s="86" t="s">
        <v>177</v>
      </c>
      <c r="C146" s="82" t="s">
        <v>194</v>
      </c>
      <c r="D146" s="171" t="s">
        <v>9</v>
      </c>
      <c r="E146" s="186" t="s">
        <v>10</v>
      </c>
      <c r="F146" s="186" t="s">
        <v>10</v>
      </c>
      <c r="G146" s="172" t="s">
        <v>10</v>
      </c>
      <c r="H146" s="189">
        <f t="shared" si="63"/>
        <v>30</v>
      </c>
      <c r="I146" s="76">
        <f t="shared" si="64"/>
        <v>0</v>
      </c>
      <c r="J146" s="76">
        <f t="shared" si="65"/>
        <v>30</v>
      </c>
      <c r="K146" s="76">
        <f t="shared" si="66"/>
        <v>0</v>
      </c>
      <c r="L146" s="100">
        <f t="shared" si="67"/>
        <v>0</v>
      </c>
      <c r="M146" s="99">
        <f t="shared" si="68"/>
        <v>20</v>
      </c>
      <c r="N146" s="118">
        <f t="shared" si="76"/>
        <v>2</v>
      </c>
      <c r="O146" s="133"/>
      <c r="P146" s="123"/>
      <c r="Q146" s="112"/>
      <c r="R146" s="112"/>
      <c r="S146" s="117"/>
      <c r="T146" s="124"/>
      <c r="U146" s="115"/>
      <c r="V146" s="116"/>
      <c r="W146" s="111"/>
      <c r="X146" s="112"/>
      <c r="Y146" s="112"/>
      <c r="Z146" s="113"/>
      <c r="AA146" s="114"/>
      <c r="AB146" s="115"/>
      <c r="AC146" s="116"/>
      <c r="AD146" s="111"/>
      <c r="AE146" s="112"/>
      <c r="AF146" s="112"/>
      <c r="AG146" s="113"/>
      <c r="AH146" s="114"/>
      <c r="AI146" s="115"/>
      <c r="AJ146" s="116"/>
      <c r="AK146" s="111"/>
      <c r="AL146" s="112"/>
      <c r="AM146" s="112"/>
      <c r="AN146" s="113"/>
      <c r="AO146" s="114"/>
      <c r="AP146" s="115"/>
      <c r="AQ146" s="116"/>
      <c r="AR146" s="111"/>
      <c r="AS146" s="112"/>
      <c r="AT146" s="112"/>
      <c r="AU146" s="113"/>
      <c r="AV146" s="114"/>
      <c r="AW146" s="115"/>
      <c r="AX146" s="116"/>
      <c r="AY146" s="111"/>
      <c r="AZ146" s="112">
        <v>30</v>
      </c>
      <c r="BA146" s="112"/>
      <c r="BB146" s="113"/>
      <c r="BC146" s="114">
        <v>20</v>
      </c>
      <c r="BD146" s="115">
        <v>2</v>
      </c>
      <c r="BE146" s="116" t="s">
        <v>5</v>
      </c>
      <c r="BF146" s="42"/>
      <c r="BG146" s="34"/>
      <c r="BH146" s="34"/>
      <c r="BI146" s="43"/>
      <c r="BJ146" s="62"/>
      <c r="BK146" s="28"/>
      <c r="BL146" s="29"/>
      <c r="BM146" s="25">
        <f t="shared" si="69"/>
        <v>0</v>
      </c>
      <c r="BN146" s="2">
        <f t="shared" si="70"/>
        <v>0</v>
      </c>
      <c r="BO146" s="2">
        <f t="shared" si="71"/>
        <v>0</v>
      </c>
      <c r="BP146" s="2">
        <f t="shared" si="72"/>
        <v>2</v>
      </c>
      <c r="BQ146" s="2">
        <f t="shared" si="73"/>
        <v>0</v>
      </c>
      <c r="BR146" s="160">
        <f t="shared" si="74"/>
        <v>1.2</v>
      </c>
      <c r="BS146" s="161">
        <f t="shared" si="75"/>
        <v>0.8</v>
      </c>
    </row>
    <row r="147" spans="1:71" ht="25.5" customHeight="1">
      <c r="A147" s="110">
        <v>7</v>
      </c>
      <c r="B147" s="86" t="s">
        <v>178</v>
      </c>
      <c r="C147" s="82" t="s">
        <v>195</v>
      </c>
      <c r="D147" s="171" t="s">
        <v>9</v>
      </c>
      <c r="E147" s="186" t="s">
        <v>10</v>
      </c>
      <c r="F147" s="186" t="s">
        <v>10</v>
      </c>
      <c r="G147" s="172" t="s">
        <v>9</v>
      </c>
      <c r="H147" s="189">
        <f t="shared" si="63"/>
        <v>30</v>
      </c>
      <c r="I147" s="76">
        <f t="shared" si="64"/>
        <v>0</v>
      </c>
      <c r="J147" s="76">
        <f t="shared" si="65"/>
        <v>30</v>
      </c>
      <c r="K147" s="76">
        <f t="shared" si="66"/>
        <v>0</v>
      </c>
      <c r="L147" s="100">
        <f t="shared" si="67"/>
        <v>0</v>
      </c>
      <c r="M147" s="99">
        <f t="shared" si="68"/>
        <v>20</v>
      </c>
      <c r="N147" s="118">
        <f t="shared" si="76"/>
        <v>2</v>
      </c>
      <c r="O147" s="133">
        <v>2</v>
      </c>
      <c r="P147" s="123"/>
      <c r="Q147" s="112"/>
      <c r="R147" s="112"/>
      <c r="S147" s="117"/>
      <c r="T147" s="124"/>
      <c r="U147" s="115"/>
      <c r="V147" s="116"/>
      <c r="W147" s="111"/>
      <c r="X147" s="112"/>
      <c r="Y147" s="112"/>
      <c r="Z147" s="113"/>
      <c r="AA147" s="114"/>
      <c r="AB147" s="115"/>
      <c r="AC147" s="116"/>
      <c r="AD147" s="111"/>
      <c r="AE147" s="112"/>
      <c r="AF147" s="112"/>
      <c r="AG147" s="113"/>
      <c r="AH147" s="114"/>
      <c r="AI147" s="115"/>
      <c r="AJ147" s="116"/>
      <c r="AK147" s="111"/>
      <c r="AL147" s="112"/>
      <c r="AM147" s="112"/>
      <c r="AN147" s="113"/>
      <c r="AO147" s="114"/>
      <c r="AP147" s="115"/>
      <c r="AQ147" s="116"/>
      <c r="AR147" s="111"/>
      <c r="AS147" s="112"/>
      <c r="AT147" s="112"/>
      <c r="AU147" s="113"/>
      <c r="AV147" s="114"/>
      <c r="AW147" s="115"/>
      <c r="AX147" s="116"/>
      <c r="AY147" s="111"/>
      <c r="AZ147" s="112">
        <v>30</v>
      </c>
      <c r="BA147" s="112"/>
      <c r="BB147" s="113"/>
      <c r="BC147" s="114">
        <v>20</v>
      </c>
      <c r="BD147" s="115">
        <v>2</v>
      </c>
      <c r="BE147" s="116" t="s">
        <v>5</v>
      </c>
      <c r="BF147" s="42"/>
      <c r="BG147" s="34"/>
      <c r="BH147" s="34"/>
      <c r="BI147" s="43"/>
      <c r="BJ147" s="62"/>
      <c r="BK147" s="28"/>
      <c r="BL147" s="29"/>
      <c r="BM147" s="25">
        <f t="shared" si="69"/>
        <v>0</v>
      </c>
      <c r="BN147" s="2">
        <f t="shared" si="70"/>
        <v>2</v>
      </c>
      <c r="BO147" s="2">
        <f t="shared" si="71"/>
        <v>30</v>
      </c>
      <c r="BP147" s="2">
        <f t="shared" si="72"/>
        <v>2</v>
      </c>
      <c r="BQ147" s="2">
        <f t="shared" si="73"/>
        <v>0</v>
      </c>
      <c r="BR147" s="160">
        <f t="shared" si="74"/>
        <v>1.2</v>
      </c>
      <c r="BS147" s="161">
        <f t="shared" si="75"/>
        <v>0.8</v>
      </c>
    </row>
    <row r="148" spans="1:71" ht="25.5" customHeight="1">
      <c r="A148" s="110">
        <v>8</v>
      </c>
      <c r="B148" s="167" t="s">
        <v>179</v>
      </c>
      <c r="C148" s="82" t="s">
        <v>196</v>
      </c>
      <c r="D148" s="171" t="s">
        <v>9</v>
      </c>
      <c r="E148" s="186" t="s">
        <v>10</v>
      </c>
      <c r="F148" s="186" t="s">
        <v>10</v>
      </c>
      <c r="G148" s="172" t="s">
        <v>9</v>
      </c>
      <c r="H148" s="189">
        <f t="shared" si="63"/>
        <v>30</v>
      </c>
      <c r="I148" s="76">
        <f t="shared" si="64"/>
        <v>0</v>
      </c>
      <c r="J148" s="76">
        <f t="shared" si="65"/>
        <v>30</v>
      </c>
      <c r="K148" s="76">
        <f t="shared" si="66"/>
        <v>0</v>
      </c>
      <c r="L148" s="100">
        <f t="shared" si="67"/>
        <v>0</v>
      </c>
      <c r="M148" s="99">
        <f t="shared" si="68"/>
        <v>20</v>
      </c>
      <c r="N148" s="118">
        <f t="shared" si="76"/>
        <v>3</v>
      </c>
      <c r="O148" s="133">
        <v>2</v>
      </c>
      <c r="P148" s="123"/>
      <c r="Q148" s="112"/>
      <c r="R148" s="112"/>
      <c r="S148" s="117"/>
      <c r="T148" s="124"/>
      <c r="U148" s="115"/>
      <c r="V148" s="116"/>
      <c r="W148" s="111"/>
      <c r="X148" s="112"/>
      <c r="Y148" s="112"/>
      <c r="Z148" s="113"/>
      <c r="AA148" s="114"/>
      <c r="AB148" s="115"/>
      <c r="AC148" s="116"/>
      <c r="AD148" s="111"/>
      <c r="AE148" s="112"/>
      <c r="AF148" s="112"/>
      <c r="AG148" s="113"/>
      <c r="AH148" s="114"/>
      <c r="AI148" s="115"/>
      <c r="AJ148" s="116"/>
      <c r="AK148" s="111"/>
      <c r="AL148" s="112"/>
      <c r="AM148" s="112"/>
      <c r="AN148" s="113"/>
      <c r="AO148" s="114"/>
      <c r="AP148" s="115"/>
      <c r="AQ148" s="116"/>
      <c r="AR148" s="111"/>
      <c r="AS148" s="112"/>
      <c r="AT148" s="112"/>
      <c r="AU148" s="113"/>
      <c r="AV148" s="114"/>
      <c r="AW148" s="115"/>
      <c r="AX148" s="116"/>
      <c r="AY148" s="111"/>
      <c r="AZ148" s="112">
        <v>30</v>
      </c>
      <c r="BA148" s="112"/>
      <c r="BB148" s="113"/>
      <c r="BC148" s="114">
        <v>20</v>
      </c>
      <c r="BD148" s="115">
        <v>3</v>
      </c>
      <c r="BE148" s="116" t="s">
        <v>5</v>
      </c>
      <c r="BF148" s="42"/>
      <c r="BG148" s="34"/>
      <c r="BH148" s="34"/>
      <c r="BI148" s="43"/>
      <c r="BJ148" s="62"/>
      <c r="BK148" s="28"/>
      <c r="BL148" s="29"/>
      <c r="BM148" s="25">
        <f t="shared" si="69"/>
        <v>0</v>
      </c>
      <c r="BN148" s="2">
        <f t="shared" si="70"/>
        <v>2</v>
      </c>
      <c r="BO148" s="2">
        <f t="shared" si="71"/>
        <v>30</v>
      </c>
      <c r="BP148" s="2">
        <f t="shared" si="72"/>
        <v>3</v>
      </c>
      <c r="BQ148" s="2">
        <f t="shared" si="73"/>
        <v>0</v>
      </c>
      <c r="BR148" s="160">
        <f t="shared" si="74"/>
        <v>1.7999999999999998</v>
      </c>
      <c r="BS148" s="161">
        <f t="shared" si="75"/>
        <v>1.2000000000000002</v>
      </c>
    </row>
    <row r="149" spans="1:71" ht="30.75" customHeight="1">
      <c r="A149" s="110">
        <v>9</v>
      </c>
      <c r="B149" s="86" t="s">
        <v>180</v>
      </c>
      <c r="C149" s="82" t="s">
        <v>197</v>
      </c>
      <c r="D149" s="171" t="s">
        <v>9</v>
      </c>
      <c r="E149" s="186" t="s">
        <v>10</v>
      </c>
      <c r="F149" s="186" t="s">
        <v>10</v>
      </c>
      <c r="G149" s="172" t="s">
        <v>9</v>
      </c>
      <c r="H149" s="189">
        <f t="shared" si="63"/>
        <v>45</v>
      </c>
      <c r="I149" s="76">
        <f t="shared" si="64"/>
        <v>15</v>
      </c>
      <c r="J149" s="76">
        <f t="shared" si="65"/>
        <v>30</v>
      </c>
      <c r="K149" s="76">
        <f t="shared" si="66"/>
        <v>0</v>
      </c>
      <c r="L149" s="100">
        <f t="shared" si="67"/>
        <v>0</v>
      </c>
      <c r="M149" s="99">
        <f t="shared" si="68"/>
        <v>20</v>
      </c>
      <c r="N149" s="118">
        <f t="shared" si="76"/>
        <v>3</v>
      </c>
      <c r="O149" s="133">
        <v>2</v>
      </c>
      <c r="P149" s="123"/>
      <c r="Q149" s="112"/>
      <c r="R149" s="112"/>
      <c r="S149" s="117"/>
      <c r="T149" s="124"/>
      <c r="U149" s="115"/>
      <c r="V149" s="116"/>
      <c r="W149" s="111"/>
      <c r="X149" s="112"/>
      <c r="Y149" s="112"/>
      <c r="Z149" s="113"/>
      <c r="AA149" s="114"/>
      <c r="AB149" s="115"/>
      <c r="AC149" s="116"/>
      <c r="AD149" s="111"/>
      <c r="AE149" s="112"/>
      <c r="AF149" s="112"/>
      <c r="AG149" s="113"/>
      <c r="AH149" s="114"/>
      <c r="AI149" s="115"/>
      <c r="AJ149" s="116"/>
      <c r="AK149" s="111"/>
      <c r="AL149" s="112"/>
      <c r="AM149" s="112"/>
      <c r="AN149" s="113"/>
      <c r="AO149" s="114"/>
      <c r="AP149" s="115"/>
      <c r="AQ149" s="116"/>
      <c r="AR149" s="111"/>
      <c r="AS149" s="112"/>
      <c r="AT149" s="112"/>
      <c r="AU149" s="113"/>
      <c r="AV149" s="114"/>
      <c r="AW149" s="115"/>
      <c r="AX149" s="116"/>
      <c r="AY149" s="111">
        <v>15</v>
      </c>
      <c r="AZ149" s="112">
        <v>30</v>
      </c>
      <c r="BA149" s="112"/>
      <c r="BB149" s="113"/>
      <c r="BC149" s="114">
        <v>20</v>
      </c>
      <c r="BD149" s="115">
        <v>3</v>
      </c>
      <c r="BE149" s="116" t="s">
        <v>4</v>
      </c>
      <c r="BF149" s="42"/>
      <c r="BG149" s="34"/>
      <c r="BH149" s="34"/>
      <c r="BI149" s="43"/>
      <c r="BJ149" s="62"/>
      <c r="BK149" s="28"/>
      <c r="BL149" s="29"/>
      <c r="BM149" s="25">
        <f t="shared" si="69"/>
        <v>0</v>
      </c>
      <c r="BN149" s="2">
        <f t="shared" si="70"/>
        <v>2</v>
      </c>
      <c r="BO149" s="2">
        <f t="shared" si="71"/>
        <v>30</v>
      </c>
      <c r="BP149" s="2">
        <f t="shared" si="72"/>
        <v>3</v>
      </c>
      <c r="BQ149" s="2">
        <f t="shared" si="73"/>
        <v>0</v>
      </c>
      <c r="BR149" s="160">
        <f t="shared" si="74"/>
        <v>2.0769230769230766</v>
      </c>
      <c r="BS149" s="161">
        <f t="shared" si="75"/>
        <v>0.9230769230769231</v>
      </c>
    </row>
    <row r="150" spans="1:71" ht="25.5" customHeight="1">
      <c r="A150" s="110">
        <v>10</v>
      </c>
      <c r="B150" s="168" t="s">
        <v>181</v>
      </c>
      <c r="C150" s="82" t="s">
        <v>198</v>
      </c>
      <c r="D150" s="171" t="s">
        <v>9</v>
      </c>
      <c r="E150" s="186" t="s">
        <v>10</v>
      </c>
      <c r="F150" s="186" t="s">
        <v>10</v>
      </c>
      <c r="G150" s="172" t="s">
        <v>10</v>
      </c>
      <c r="H150" s="189">
        <f t="shared" si="63"/>
        <v>30</v>
      </c>
      <c r="I150" s="76">
        <f t="shared" si="64"/>
        <v>15</v>
      </c>
      <c r="J150" s="76">
        <f t="shared" si="65"/>
        <v>15</v>
      </c>
      <c r="K150" s="76">
        <f t="shared" si="66"/>
        <v>0</v>
      </c>
      <c r="L150" s="100">
        <f t="shared" si="67"/>
        <v>0</v>
      </c>
      <c r="M150" s="99">
        <f t="shared" si="68"/>
        <v>10</v>
      </c>
      <c r="N150" s="118">
        <f t="shared" si="76"/>
        <v>2</v>
      </c>
      <c r="O150" s="115"/>
      <c r="P150" s="123"/>
      <c r="Q150" s="112"/>
      <c r="R150" s="112"/>
      <c r="S150" s="117"/>
      <c r="T150" s="124"/>
      <c r="U150" s="115"/>
      <c r="V150" s="116"/>
      <c r="W150" s="111"/>
      <c r="X150" s="112"/>
      <c r="Y150" s="112"/>
      <c r="Z150" s="113"/>
      <c r="AA150" s="114"/>
      <c r="AB150" s="115"/>
      <c r="AC150" s="116"/>
      <c r="AD150" s="111"/>
      <c r="AE150" s="112"/>
      <c r="AF150" s="112"/>
      <c r="AG150" s="113"/>
      <c r="AH150" s="114"/>
      <c r="AI150" s="115"/>
      <c r="AJ150" s="116"/>
      <c r="AK150" s="111"/>
      <c r="AL150" s="112"/>
      <c r="AM150" s="112"/>
      <c r="AN150" s="113"/>
      <c r="AO150" s="114"/>
      <c r="AP150" s="115"/>
      <c r="AQ150" s="116"/>
      <c r="AR150" s="111"/>
      <c r="AS150" s="112"/>
      <c r="AT150" s="112"/>
      <c r="AU150" s="113"/>
      <c r="AV150" s="114"/>
      <c r="AW150" s="115"/>
      <c r="AX150" s="116"/>
      <c r="AY150" s="111">
        <v>15</v>
      </c>
      <c r="AZ150" s="112">
        <v>15</v>
      </c>
      <c r="BA150" s="112"/>
      <c r="BB150" s="113"/>
      <c r="BC150" s="114">
        <v>10</v>
      </c>
      <c r="BD150" s="115">
        <v>2</v>
      </c>
      <c r="BE150" s="116" t="s">
        <v>4</v>
      </c>
      <c r="BF150" s="42"/>
      <c r="BG150" s="34"/>
      <c r="BH150" s="34"/>
      <c r="BI150" s="43"/>
      <c r="BJ150" s="62"/>
      <c r="BK150" s="28"/>
      <c r="BL150" s="29"/>
      <c r="BM150" s="25">
        <f t="shared" si="69"/>
        <v>0</v>
      </c>
      <c r="BN150" s="2">
        <f t="shared" si="70"/>
        <v>0</v>
      </c>
      <c r="BO150" s="2">
        <f t="shared" si="71"/>
        <v>0</v>
      </c>
      <c r="BP150" s="2">
        <f t="shared" si="72"/>
        <v>2</v>
      </c>
      <c r="BQ150" s="2">
        <f t="shared" si="73"/>
        <v>0</v>
      </c>
      <c r="BR150" s="160">
        <f t="shared" si="74"/>
        <v>1.5</v>
      </c>
      <c r="BS150" s="161">
        <f t="shared" si="75"/>
        <v>0.5</v>
      </c>
    </row>
    <row r="151" spans="1:71" ht="12.75">
      <c r="A151" s="25">
        <v>11</v>
      </c>
      <c r="B151" s="48"/>
      <c r="C151" s="48"/>
      <c r="D151" s="112"/>
      <c r="E151" s="112"/>
      <c r="F151" s="112"/>
      <c r="G151" s="117"/>
      <c r="H151" s="119">
        <f t="shared" si="63"/>
        <v>0</v>
      </c>
      <c r="I151" s="76">
        <f t="shared" si="64"/>
        <v>0</v>
      </c>
      <c r="J151" s="76">
        <f t="shared" si="65"/>
        <v>0</v>
      </c>
      <c r="K151" s="76">
        <f t="shared" si="66"/>
        <v>0</v>
      </c>
      <c r="L151" s="100">
        <f t="shared" si="67"/>
        <v>0</v>
      </c>
      <c r="M151" s="99">
        <f t="shared" si="68"/>
        <v>0</v>
      </c>
      <c r="N151" s="118">
        <f t="shared" si="76"/>
        <v>0</v>
      </c>
      <c r="O151" s="115"/>
      <c r="P151" s="123"/>
      <c r="Q151" s="112"/>
      <c r="R151" s="112"/>
      <c r="S151" s="117"/>
      <c r="T151" s="124"/>
      <c r="U151" s="115"/>
      <c r="V151" s="116"/>
      <c r="W151" s="111"/>
      <c r="X151" s="112"/>
      <c r="Y151" s="112"/>
      <c r="Z151" s="113"/>
      <c r="AA151" s="114"/>
      <c r="AB151" s="115"/>
      <c r="AC151" s="116"/>
      <c r="AD151" s="111"/>
      <c r="AE151" s="112"/>
      <c r="AF151" s="112"/>
      <c r="AG151" s="113"/>
      <c r="AH151" s="114"/>
      <c r="AI151" s="115"/>
      <c r="AJ151" s="116"/>
      <c r="AK151" s="111"/>
      <c r="AL151" s="112"/>
      <c r="AM151" s="112"/>
      <c r="AN151" s="113"/>
      <c r="AO151" s="114"/>
      <c r="AP151" s="115"/>
      <c r="AQ151" s="116"/>
      <c r="AR151" s="111"/>
      <c r="AS151" s="112"/>
      <c r="AT151" s="112"/>
      <c r="AU151" s="113"/>
      <c r="AV151" s="114"/>
      <c r="AW151" s="115"/>
      <c r="AX151" s="116"/>
      <c r="AY151" s="111"/>
      <c r="AZ151" s="112"/>
      <c r="BA151" s="112"/>
      <c r="BB151" s="113"/>
      <c r="BC151" s="114"/>
      <c r="BD151" s="115"/>
      <c r="BE151" s="116"/>
      <c r="BF151" s="42"/>
      <c r="BG151" s="34"/>
      <c r="BH151" s="34"/>
      <c r="BI151" s="43"/>
      <c r="BJ151" s="62"/>
      <c r="BK151" s="28"/>
      <c r="BL151" s="29"/>
      <c r="BM151" s="25">
        <f t="shared" si="69"/>
        <v>0</v>
      </c>
      <c r="BN151" s="2">
        <f t="shared" si="70"/>
        <v>0</v>
      </c>
      <c r="BO151" s="2">
        <f t="shared" si="71"/>
        <v>0</v>
      </c>
      <c r="BP151" s="2">
        <f t="shared" si="72"/>
        <v>0</v>
      </c>
      <c r="BQ151" s="2">
        <f t="shared" si="73"/>
        <v>0</v>
      </c>
      <c r="BR151" s="160">
        <f t="shared" si="74"/>
        <v>0</v>
      </c>
      <c r="BS151" s="161">
        <f t="shared" si="75"/>
        <v>0</v>
      </c>
    </row>
    <row r="152" spans="1:71" ht="12.75">
      <c r="A152" s="25">
        <v>12</v>
      </c>
      <c r="B152" s="48"/>
      <c r="C152" s="48"/>
      <c r="D152" s="112"/>
      <c r="E152" s="112"/>
      <c r="F152" s="112"/>
      <c r="G152" s="117"/>
      <c r="H152" s="119">
        <f t="shared" si="63"/>
        <v>0</v>
      </c>
      <c r="I152" s="76">
        <f t="shared" si="64"/>
        <v>0</v>
      </c>
      <c r="J152" s="76">
        <f t="shared" si="65"/>
        <v>0</v>
      </c>
      <c r="K152" s="76">
        <f t="shared" si="66"/>
        <v>0</v>
      </c>
      <c r="L152" s="100">
        <f t="shared" si="67"/>
        <v>0</v>
      </c>
      <c r="M152" s="99">
        <f t="shared" si="68"/>
        <v>0</v>
      </c>
      <c r="N152" s="118">
        <f t="shared" si="76"/>
        <v>0</v>
      </c>
      <c r="O152" s="115"/>
      <c r="P152" s="123"/>
      <c r="Q152" s="112"/>
      <c r="R152" s="112"/>
      <c r="S152" s="117"/>
      <c r="T152" s="124"/>
      <c r="U152" s="115"/>
      <c r="V152" s="116"/>
      <c r="W152" s="111"/>
      <c r="X152" s="112"/>
      <c r="Y152" s="112"/>
      <c r="Z152" s="113"/>
      <c r="AA152" s="114"/>
      <c r="AB152" s="115"/>
      <c r="AC152" s="116"/>
      <c r="AD152" s="111"/>
      <c r="AE152" s="112"/>
      <c r="AF152" s="112"/>
      <c r="AG152" s="113"/>
      <c r="AH152" s="114"/>
      <c r="AI152" s="115"/>
      <c r="AJ152" s="116"/>
      <c r="AK152" s="111"/>
      <c r="AL152" s="112"/>
      <c r="AM152" s="112"/>
      <c r="AN152" s="113"/>
      <c r="AO152" s="114"/>
      <c r="AP152" s="115"/>
      <c r="AQ152" s="116"/>
      <c r="AR152" s="111"/>
      <c r="AS152" s="112"/>
      <c r="AT152" s="112"/>
      <c r="AU152" s="113"/>
      <c r="AV152" s="114"/>
      <c r="AW152" s="115"/>
      <c r="AX152" s="116"/>
      <c r="AY152" s="111"/>
      <c r="AZ152" s="112"/>
      <c r="BA152" s="112"/>
      <c r="BB152" s="113"/>
      <c r="BC152" s="114"/>
      <c r="BD152" s="115"/>
      <c r="BE152" s="116"/>
      <c r="BF152" s="42"/>
      <c r="BG152" s="34"/>
      <c r="BH152" s="34"/>
      <c r="BI152" s="43"/>
      <c r="BJ152" s="62"/>
      <c r="BK152" s="28"/>
      <c r="BL152" s="29"/>
      <c r="BM152" s="25">
        <f t="shared" si="69"/>
        <v>0</v>
      </c>
      <c r="BN152" s="2">
        <f t="shared" si="70"/>
        <v>0</v>
      </c>
      <c r="BO152" s="2">
        <f t="shared" si="71"/>
        <v>0</v>
      </c>
      <c r="BP152" s="2">
        <f t="shared" si="72"/>
        <v>0</v>
      </c>
      <c r="BQ152" s="2">
        <f t="shared" si="73"/>
        <v>0</v>
      </c>
      <c r="BR152" s="160">
        <f t="shared" si="74"/>
        <v>0</v>
      </c>
      <c r="BS152" s="161">
        <f t="shared" si="75"/>
        <v>0</v>
      </c>
    </row>
    <row r="153" spans="1:71" ht="12.75">
      <c r="A153" s="25">
        <v>13</v>
      </c>
      <c r="B153" s="48"/>
      <c r="C153" s="48"/>
      <c r="D153" s="112"/>
      <c r="E153" s="112"/>
      <c r="F153" s="112"/>
      <c r="G153" s="117"/>
      <c r="H153" s="119">
        <f aca="true" t="shared" si="77" ref="H153:H170">I153+J153+K153+L153</f>
        <v>0</v>
      </c>
      <c r="I153" s="76">
        <f t="shared" si="64"/>
        <v>0</v>
      </c>
      <c r="J153" s="76">
        <f t="shared" si="65"/>
        <v>0</v>
      </c>
      <c r="K153" s="76">
        <f t="shared" si="66"/>
        <v>0</v>
      </c>
      <c r="L153" s="100">
        <f t="shared" si="67"/>
        <v>0</v>
      </c>
      <c r="M153" s="99">
        <f t="shared" si="68"/>
        <v>0</v>
      </c>
      <c r="N153" s="118">
        <f t="shared" si="76"/>
        <v>0</v>
      </c>
      <c r="O153" s="115"/>
      <c r="P153" s="123"/>
      <c r="Q153" s="112"/>
      <c r="R153" s="112"/>
      <c r="S153" s="117"/>
      <c r="T153" s="124"/>
      <c r="U153" s="115"/>
      <c r="V153" s="116"/>
      <c r="W153" s="111"/>
      <c r="X153" s="112"/>
      <c r="Y153" s="112"/>
      <c r="Z153" s="113"/>
      <c r="AA153" s="114"/>
      <c r="AB153" s="115"/>
      <c r="AC153" s="116"/>
      <c r="AD153" s="111"/>
      <c r="AE153" s="112"/>
      <c r="AF153" s="112"/>
      <c r="AG153" s="113"/>
      <c r="AH153" s="114"/>
      <c r="AI153" s="115"/>
      <c r="AJ153" s="116"/>
      <c r="AK153" s="111"/>
      <c r="AL153" s="112"/>
      <c r="AM153" s="112"/>
      <c r="AN153" s="113"/>
      <c r="AO153" s="114"/>
      <c r="AP153" s="115"/>
      <c r="AQ153" s="116"/>
      <c r="AR153" s="111"/>
      <c r="AS153" s="112"/>
      <c r="AT153" s="112"/>
      <c r="AU153" s="113"/>
      <c r="AV153" s="114"/>
      <c r="AW153" s="115"/>
      <c r="AX153" s="116"/>
      <c r="AY153" s="111"/>
      <c r="AZ153" s="112"/>
      <c r="BA153" s="112"/>
      <c r="BB153" s="113"/>
      <c r="BC153" s="114"/>
      <c r="BD153" s="115"/>
      <c r="BE153" s="116"/>
      <c r="BF153" s="42"/>
      <c r="BG153" s="34"/>
      <c r="BH153" s="34"/>
      <c r="BI153" s="43"/>
      <c r="BJ153" s="62"/>
      <c r="BK153" s="28"/>
      <c r="BL153" s="29"/>
      <c r="BM153" s="25">
        <f t="shared" si="69"/>
        <v>0</v>
      </c>
      <c r="BN153" s="2">
        <f t="shared" si="70"/>
        <v>0</v>
      </c>
      <c r="BO153" s="2">
        <f t="shared" si="71"/>
        <v>0</v>
      </c>
      <c r="BP153" s="2">
        <f t="shared" si="72"/>
        <v>0</v>
      </c>
      <c r="BQ153" s="2">
        <f t="shared" si="73"/>
        <v>0</v>
      </c>
      <c r="BR153" s="160">
        <f t="shared" si="74"/>
        <v>0</v>
      </c>
      <c r="BS153" s="161">
        <f t="shared" si="75"/>
        <v>0</v>
      </c>
    </row>
    <row r="154" spans="1:71" ht="12.75">
      <c r="A154" s="25">
        <v>14</v>
      </c>
      <c r="B154" s="48"/>
      <c r="C154" s="48"/>
      <c r="D154" s="112"/>
      <c r="E154" s="112"/>
      <c r="F154" s="112"/>
      <c r="G154" s="117"/>
      <c r="H154" s="119">
        <f t="shared" si="77"/>
        <v>0</v>
      </c>
      <c r="I154" s="76">
        <f t="shared" si="64"/>
        <v>0</v>
      </c>
      <c r="J154" s="76">
        <f t="shared" si="65"/>
        <v>0</v>
      </c>
      <c r="K154" s="76">
        <f t="shared" si="66"/>
        <v>0</v>
      </c>
      <c r="L154" s="100">
        <f t="shared" si="67"/>
        <v>0</v>
      </c>
      <c r="M154" s="99">
        <f t="shared" si="68"/>
        <v>0</v>
      </c>
      <c r="N154" s="118">
        <f t="shared" si="76"/>
        <v>0</v>
      </c>
      <c r="O154" s="115"/>
      <c r="P154" s="123"/>
      <c r="Q154" s="112"/>
      <c r="R154" s="112"/>
      <c r="S154" s="117"/>
      <c r="T154" s="124"/>
      <c r="U154" s="115"/>
      <c r="V154" s="116"/>
      <c r="W154" s="111"/>
      <c r="X154" s="112"/>
      <c r="Y154" s="112"/>
      <c r="Z154" s="113"/>
      <c r="AA154" s="114"/>
      <c r="AB154" s="115"/>
      <c r="AC154" s="116"/>
      <c r="AD154" s="111"/>
      <c r="AE154" s="112"/>
      <c r="AF154" s="112"/>
      <c r="AG154" s="113"/>
      <c r="AH154" s="114"/>
      <c r="AI154" s="115"/>
      <c r="AJ154" s="116"/>
      <c r="AK154" s="111"/>
      <c r="AL154" s="112"/>
      <c r="AM154" s="112"/>
      <c r="AN154" s="113"/>
      <c r="AO154" s="114"/>
      <c r="AP154" s="115"/>
      <c r="AQ154" s="116"/>
      <c r="AR154" s="111"/>
      <c r="AS154" s="112"/>
      <c r="AT154" s="112"/>
      <c r="AU154" s="113"/>
      <c r="AV154" s="114"/>
      <c r="AW154" s="115"/>
      <c r="AX154" s="116"/>
      <c r="AY154" s="111"/>
      <c r="AZ154" s="112"/>
      <c r="BA154" s="112"/>
      <c r="BB154" s="113"/>
      <c r="BC154" s="114"/>
      <c r="BD154" s="115"/>
      <c r="BE154" s="116"/>
      <c r="BF154" s="42"/>
      <c r="BG154" s="34"/>
      <c r="BH154" s="34"/>
      <c r="BI154" s="43"/>
      <c r="BJ154" s="62"/>
      <c r="BK154" s="28"/>
      <c r="BL154" s="29"/>
      <c r="BM154" s="25">
        <f t="shared" si="69"/>
        <v>0</v>
      </c>
      <c r="BN154" s="2">
        <f t="shared" si="70"/>
        <v>0</v>
      </c>
      <c r="BO154" s="2">
        <f t="shared" si="71"/>
        <v>0</v>
      </c>
      <c r="BP154" s="2">
        <f t="shared" si="72"/>
        <v>0</v>
      </c>
      <c r="BQ154" s="2">
        <f t="shared" si="73"/>
        <v>0</v>
      </c>
      <c r="BR154" s="160">
        <f t="shared" si="74"/>
        <v>0</v>
      </c>
      <c r="BS154" s="161">
        <f t="shared" si="75"/>
        <v>0</v>
      </c>
    </row>
    <row r="155" spans="1:71" ht="12.75">
      <c r="A155" s="25">
        <v>15</v>
      </c>
      <c r="B155" s="48"/>
      <c r="C155" s="48"/>
      <c r="D155" s="112"/>
      <c r="E155" s="112"/>
      <c r="F155" s="112"/>
      <c r="G155" s="117"/>
      <c r="H155" s="119">
        <f t="shared" si="77"/>
        <v>0</v>
      </c>
      <c r="I155" s="76">
        <f t="shared" si="64"/>
        <v>0</v>
      </c>
      <c r="J155" s="76">
        <f t="shared" si="65"/>
        <v>0</v>
      </c>
      <c r="K155" s="76">
        <f t="shared" si="66"/>
        <v>0</v>
      </c>
      <c r="L155" s="100">
        <f t="shared" si="67"/>
        <v>0</v>
      </c>
      <c r="M155" s="99">
        <f t="shared" si="68"/>
        <v>0</v>
      </c>
      <c r="N155" s="118">
        <f t="shared" si="76"/>
        <v>0</v>
      </c>
      <c r="O155" s="115"/>
      <c r="P155" s="123"/>
      <c r="Q155" s="112"/>
      <c r="R155" s="112"/>
      <c r="S155" s="117"/>
      <c r="T155" s="124"/>
      <c r="U155" s="115"/>
      <c r="V155" s="116"/>
      <c r="W155" s="111"/>
      <c r="X155" s="112"/>
      <c r="Y155" s="112"/>
      <c r="Z155" s="113"/>
      <c r="AA155" s="114"/>
      <c r="AB155" s="115"/>
      <c r="AC155" s="116"/>
      <c r="AD155" s="111"/>
      <c r="AE155" s="112"/>
      <c r="AF155" s="112"/>
      <c r="AG155" s="113"/>
      <c r="AH155" s="114"/>
      <c r="AI155" s="115"/>
      <c r="AJ155" s="116"/>
      <c r="AK155" s="111"/>
      <c r="AL155" s="112"/>
      <c r="AM155" s="112"/>
      <c r="AN155" s="113"/>
      <c r="AO155" s="114"/>
      <c r="AP155" s="115"/>
      <c r="AQ155" s="116"/>
      <c r="AR155" s="111"/>
      <c r="AS155" s="112"/>
      <c r="AT155" s="112"/>
      <c r="AU155" s="113"/>
      <c r="AV155" s="114"/>
      <c r="AW155" s="115"/>
      <c r="AX155" s="116"/>
      <c r="AY155" s="111"/>
      <c r="AZ155" s="112"/>
      <c r="BA155" s="112"/>
      <c r="BB155" s="113"/>
      <c r="BC155" s="114"/>
      <c r="BD155" s="115"/>
      <c r="BE155" s="116"/>
      <c r="BF155" s="42"/>
      <c r="BG155" s="34"/>
      <c r="BH155" s="34"/>
      <c r="BI155" s="43"/>
      <c r="BJ155" s="62"/>
      <c r="BK155" s="28"/>
      <c r="BL155" s="29"/>
      <c r="BM155" s="25">
        <f t="shared" si="69"/>
        <v>0</v>
      </c>
      <c r="BN155" s="2">
        <f t="shared" si="70"/>
        <v>0</v>
      </c>
      <c r="BO155" s="2">
        <f t="shared" si="71"/>
        <v>0</v>
      </c>
      <c r="BP155" s="2">
        <f t="shared" si="72"/>
        <v>0</v>
      </c>
      <c r="BQ155" s="2">
        <f t="shared" si="73"/>
        <v>0</v>
      </c>
      <c r="BR155" s="160">
        <f t="shared" si="74"/>
        <v>0</v>
      </c>
      <c r="BS155" s="161">
        <f t="shared" si="75"/>
        <v>0</v>
      </c>
    </row>
    <row r="156" spans="1:71" ht="12.75">
      <c r="A156" s="25">
        <v>16</v>
      </c>
      <c r="B156" s="48"/>
      <c r="C156" s="48"/>
      <c r="D156" s="112"/>
      <c r="E156" s="112"/>
      <c r="F156" s="112"/>
      <c r="G156" s="117"/>
      <c r="H156" s="119">
        <f t="shared" si="77"/>
        <v>0</v>
      </c>
      <c r="I156" s="76">
        <f t="shared" si="64"/>
        <v>0</v>
      </c>
      <c r="J156" s="76">
        <f t="shared" si="65"/>
        <v>0</v>
      </c>
      <c r="K156" s="76">
        <f t="shared" si="66"/>
        <v>0</v>
      </c>
      <c r="L156" s="100">
        <f t="shared" si="67"/>
        <v>0</v>
      </c>
      <c r="M156" s="99">
        <f t="shared" si="68"/>
        <v>0</v>
      </c>
      <c r="N156" s="118">
        <f t="shared" si="76"/>
        <v>0</v>
      </c>
      <c r="O156" s="115"/>
      <c r="P156" s="123"/>
      <c r="Q156" s="112"/>
      <c r="R156" s="112"/>
      <c r="S156" s="117"/>
      <c r="T156" s="124"/>
      <c r="U156" s="115"/>
      <c r="V156" s="116"/>
      <c r="W156" s="111"/>
      <c r="X156" s="112"/>
      <c r="Y156" s="112"/>
      <c r="Z156" s="113"/>
      <c r="AA156" s="114"/>
      <c r="AB156" s="115"/>
      <c r="AC156" s="116"/>
      <c r="AD156" s="111"/>
      <c r="AE156" s="112"/>
      <c r="AF156" s="112"/>
      <c r="AG156" s="113"/>
      <c r="AH156" s="114"/>
      <c r="AI156" s="115"/>
      <c r="AJ156" s="116"/>
      <c r="AK156" s="111"/>
      <c r="AL156" s="112"/>
      <c r="AM156" s="112"/>
      <c r="AN156" s="113"/>
      <c r="AO156" s="114"/>
      <c r="AP156" s="115"/>
      <c r="AQ156" s="116"/>
      <c r="AR156" s="111"/>
      <c r="AS156" s="112"/>
      <c r="AT156" s="112"/>
      <c r="AU156" s="113"/>
      <c r="AV156" s="114"/>
      <c r="AW156" s="115"/>
      <c r="AX156" s="116"/>
      <c r="AY156" s="111"/>
      <c r="AZ156" s="112"/>
      <c r="BA156" s="112"/>
      <c r="BB156" s="113"/>
      <c r="BC156" s="114"/>
      <c r="BD156" s="115"/>
      <c r="BE156" s="116"/>
      <c r="BF156" s="42"/>
      <c r="BG156" s="34"/>
      <c r="BH156" s="34"/>
      <c r="BI156" s="43"/>
      <c r="BJ156" s="62"/>
      <c r="BK156" s="28"/>
      <c r="BL156" s="29"/>
      <c r="BM156" s="25">
        <f t="shared" si="69"/>
        <v>0</v>
      </c>
      <c r="BN156" s="2">
        <f t="shared" si="70"/>
        <v>0</v>
      </c>
      <c r="BO156" s="2">
        <f t="shared" si="71"/>
        <v>0</v>
      </c>
      <c r="BP156" s="2">
        <f t="shared" si="72"/>
        <v>0</v>
      </c>
      <c r="BQ156" s="2">
        <f t="shared" si="73"/>
        <v>0</v>
      </c>
      <c r="BR156" s="160">
        <f t="shared" si="74"/>
        <v>0</v>
      </c>
      <c r="BS156" s="161">
        <f t="shared" si="75"/>
        <v>0</v>
      </c>
    </row>
    <row r="157" spans="1:71" ht="12.75">
      <c r="A157" s="25">
        <v>17</v>
      </c>
      <c r="B157" s="48"/>
      <c r="C157" s="48"/>
      <c r="D157" s="112"/>
      <c r="E157" s="112"/>
      <c r="F157" s="112"/>
      <c r="G157" s="117"/>
      <c r="H157" s="119">
        <f t="shared" si="77"/>
        <v>0</v>
      </c>
      <c r="I157" s="76">
        <f t="shared" si="64"/>
        <v>0</v>
      </c>
      <c r="J157" s="76">
        <f t="shared" si="65"/>
        <v>0</v>
      </c>
      <c r="K157" s="76">
        <f t="shared" si="66"/>
        <v>0</v>
      </c>
      <c r="L157" s="100">
        <f t="shared" si="67"/>
        <v>0</v>
      </c>
      <c r="M157" s="99">
        <f t="shared" si="68"/>
        <v>0</v>
      </c>
      <c r="N157" s="118">
        <f t="shared" si="76"/>
        <v>0</v>
      </c>
      <c r="O157" s="115"/>
      <c r="P157" s="123"/>
      <c r="Q157" s="112"/>
      <c r="R157" s="112"/>
      <c r="S157" s="117"/>
      <c r="T157" s="124"/>
      <c r="U157" s="115"/>
      <c r="V157" s="116"/>
      <c r="W157" s="111"/>
      <c r="X157" s="112"/>
      <c r="Y157" s="112"/>
      <c r="Z157" s="113"/>
      <c r="AA157" s="114"/>
      <c r="AB157" s="115"/>
      <c r="AC157" s="116"/>
      <c r="AD157" s="111"/>
      <c r="AE157" s="112"/>
      <c r="AF157" s="112"/>
      <c r="AG157" s="113"/>
      <c r="AH157" s="114"/>
      <c r="AI157" s="115"/>
      <c r="AJ157" s="116"/>
      <c r="AK157" s="111"/>
      <c r="AL157" s="112"/>
      <c r="AM157" s="112"/>
      <c r="AN157" s="113"/>
      <c r="AO157" s="114"/>
      <c r="AP157" s="115"/>
      <c r="AQ157" s="116"/>
      <c r="AR157" s="111"/>
      <c r="AS157" s="112"/>
      <c r="AT157" s="112"/>
      <c r="AU157" s="113"/>
      <c r="AV157" s="114"/>
      <c r="AW157" s="115"/>
      <c r="AX157" s="116"/>
      <c r="AY157" s="111"/>
      <c r="AZ157" s="112"/>
      <c r="BA157" s="112"/>
      <c r="BB157" s="113"/>
      <c r="BC157" s="114"/>
      <c r="BD157" s="115"/>
      <c r="BE157" s="116"/>
      <c r="BF157" s="42"/>
      <c r="BG157" s="34"/>
      <c r="BH157" s="34"/>
      <c r="BI157" s="43"/>
      <c r="BJ157" s="62"/>
      <c r="BK157" s="28"/>
      <c r="BL157" s="29"/>
      <c r="BM157" s="25">
        <f t="shared" si="69"/>
        <v>0</v>
      </c>
      <c r="BN157" s="2">
        <f t="shared" si="70"/>
        <v>0</v>
      </c>
      <c r="BO157" s="2">
        <f t="shared" si="71"/>
        <v>0</v>
      </c>
      <c r="BP157" s="2">
        <f t="shared" si="72"/>
        <v>0</v>
      </c>
      <c r="BQ157" s="2">
        <f t="shared" si="73"/>
        <v>0</v>
      </c>
      <c r="BR157" s="160">
        <f t="shared" si="74"/>
        <v>0</v>
      </c>
      <c r="BS157" s="161">
        <f t="shared" si="75"/>
        <v>0</v>
      </c>
    </row>
    <row r="158" spans="1:71" ht="12.75">
      <c r="A158" s="25">
        <v>18</v>
      </c>
      <c r="B158" s="48"/>
      <c r="C158" s="48"/>
      <c r="D158" s="112"/>
      <c r="E158" s="112"/>
      <c r="F158" s="112"/>
      <c r="G158" s="117"/>
      <c r="H158" s="119">
        <f t="shared" si="77"/>
        <v>0</v>
      </c>
      <c r="I158" s="76">
        <f t="shared" si="64"/>
        <v>0</v>
      </c>
      <c r="J158" s="76">
        <f t="shared" si="65"/>
        <v>0</v>
      </c>
      <c r="K158" s="76">
        <f t="shared" si="66"/>
        <v>0</v>
      </c>
      <c r="L158" s="100">
        <f t="shared" si="67"/>
        <v>0</v>
      </c>
      <c r="M158" s="99">
        <f t="shared" si="68"/>
        <v>0</v>
      </c>
      <c r="N158" s="118">
        <f t="shared" si="76"/>
        <v>0</v>
      </c>
      <c r="O158" s="115"/>
      <c r="P158" s="123"/>
      <c r="Q158" s="112"/>
      <c r="R158" s="112"/>
      <c r="S158" s="117"/>
      <c r="T158" s="124"/>
      <c r="U158" s="115"/>
      <c r="V158" s="116"/>
      <c r="W158" s="111"/>
      <c r="X158" s="112"/>
      <c r="Y158" s="112"/>
      <c r="Z158" s="113"/>
      <c r="AA158" s="114"/>
      <c r="AB158" s="115"/>
      <c r="AC158" s="116"/>
      <c r="AD158" s="111"/>
      <c r="AE158" s="112"/>
      <c r="AF158" s="112"/>
      <c r="AG158" s="113"/>
      <c r="AH158" s="114"/>
      <c r="AI158" s="115"/>
      <c r="AJ158" s="116"/>
      <c r="AK158" s="111"/>
      <c r="AL158" s="112"/>
      <c r="AM158" s="112"/>
      <c r="AN158" s="113"/>
      <c r="AO158" s="114"/>
      <c r="AP158" s="115"/>
      <c r="AQ158" s="116"/>
      <c r="AR158" s="111"/>
      <c r="AS158" s="112"/>
      <c r="AT158" s="112"/>
      <c r="AU158" s="113"/>
      <c r="AV158" s="114"/>
      <c r="AW158" s="115"/>
      <c r="AX158" s="116"/>
      <c r="AY158" s="111"/>
      <c r="AZ158" s="112"/>
      <c r="BA158" s="112"/>
      <c r="BB158" s="113"/>
      <c r="BC158" s="114"/>
      <c r="BD158" s="115"/>
      <c r="BE158" s="116"/>
      <c r="BF158" s="42"/>
      <c r="BG158" s="34"/>
      <c r="BH158" s="34"/>
      <c r="BI158" s="43"/>
      <c r="BJ158" s="62"/>
      <c r="BK158" s="28"/>
      <c r="BL158" s="29"/>
      <c r="BM158" s="25">
        <f t="shared" si="69"/>
        <v>0</v>
      </c>
      <c r="BN158" s="2">
        <f t="shared" si="70"/>
        <v>0</v>
      </c>
      <c r="BO158" s="2">
        <f t="shared" si="71"/>
        <v>0</v>
      </c>
      <c r="BP158" s="2">
        <f t="shared" si="72"/>
        <v>0</v>
      </c>
      <c r="BQ158" s="2">
        <f t="shared" si="73"/>
        <v>0</v>
      </c>
      <c r="BR158" s="160">
        <f t="shared" si="74"/>
        <v>0</v>
      </c>
      <c r="BS158" s="161">
        <f t="shared" si="75"/>
        <v>0</v>
      </c>
    </row>
    <row r="159" spans="1:71" ht="12.75">
      <c r="A159" s="25">
        <v>19</v>
      </c>
      <c r="B159" s="48"/>
      <c r="C159" s="48"/>
      <c r="D159" s="112"/>
      <c r="E159" s="112"/>
      <c r="F159" s="112"/>
      <c r="G159" s="117"/>
      <c r="H159" s="119">
        <f t="shared" si="77"/>
        <v>0</v>
      </c>
      <c r="I159" s="76">
        <f t="shared" si="64"/>
        <v>0</v>
      </c>
      <c r="J159" s="76">
        <f t="shared" si="65"/>
        <v>0</v>
      </c>
      <c r="K159" s="76">
        <f t="shared" si="66"/>
        <v>0</v>
      </c>
      <c r="L159" s="100">
        <f t="shared" si="67"/>
        <v>0</v>
      </c>
      <c r="M159" s="99">
        <f t="shared" si="68"/>
        <v>0</v>
      </c>
      <c r="N159" s="118">
        <f t="shared" si="76"/>
        <v>0</v>
      </c>
      <c r="O159" s="115"/>
      <c r="P159" s="123"/>
      <c r="Q159" s="112"/>
      <c r="R159" s="112"/>
      <c r="S159" s="117"/>
      <c r="T159" s="124"/>
      <c r="U159" s="115"/>
      <c r="V159" s="116"/>
      <c r="W159" s="111"/>
      <c r="X159" s="112"/>
      <c r="Y159" s="112"/>
      <c r="Z159" s="113"/>
      <c r="AA159" s="114"/>
      <c r="AB159" s="115"/>
      <c r="AC159" s="116"/>
      <c r="AD159" s="111"/>
      <c r="AE159" s="112"/>
      <c r="AF159" s="112"/>
      <c r="AG159" s="113"/>
      <c r="AH159" s="114"/>
      <c r="AI159" s="115"/>
      <c r="AJ159" s="116"/>
      <c r="AK159" s="111"/>
      <c r="AL159" s="112"/>
      <c r="AM159" s="112"/>
      <c r="AN159" s="113"/>
      <c r="AO159" s="114"/>
      <c r="AP159" s="115"/>
      <c r="AQ159" s="116"/>
      <c r="AR159" s="111"/>
      <c r="AS159" s="112"/>
      <c r="AT159" s="112"/>
      <c r="AU159" s="113"/>
      <c r="AV159" s="114"/>
      <c r="AW159" s="115"/>
      <c r="AX159" s="116"/>
      <c r="AY159" s="111"/>
      <c r="AZ159" s="112"/>
      <c r="BA159" s="112"/>
      <c r="BB159" s="113"/>
      <c r="BC159" s="114"/>
      <c r="BD159" s="115"/>
      <c r="BE159" s="116"/>
      <c r="BF159" s="42"/>
      <c r="BG159" s="34"/>
      <c r="BH159" s="34"/>
      <c r="BI159" s="43"/>
      <c r="BJ159" s="62"/>
      <c r="BK159" s="28"/>
      <c r="BL159" s="29"/>
      <c r="BM159" s="25">
        <f t="shared" si="69"/>
        <v>0</v>
      </c>
      <c r="BN159" s="2">
        <f t="shared" si="70"/>
        <v>0</v>
      </c>
      <c r="BO159" s="2">
        <f t="shared" si="71"/>
        <v>0</v>
      </c>
      <c r="BP159" s="2">
        <f t="shared" si="72"/>
        <v>0</v>
      </c>
      <c r="BQ159" s="2">
        <f t="shared" si="73"/>
        <v>0</v>
      </c>
      <c r="BR159" s="160">
        <f t="shared" si="74"/>
        <v>0</v>
      </c>
      <c r="BS159" s="161">
        <f t="shared" si="75"/>
        <v>0</v>
      </c>
    </row>
    <row r="160" spans="1:71" ht="12.75">
      <c r="A160" s="25">
        <v>20</v>
      </c>
      <c r="B160" s="48"/>
      <c r="C160" s="48"/>
      <c r="D160" s="112"/>
      <c r="E160" s="112"/>
      <c r="F160" s="112"/>
      <c r="G160" s="117"/>
      <c r="H160" s="119">
        <f t="shared" si="77"/>
        <v>0</v>
      </c>
      <c r="I160" s="76">
        <f t="shared" si="64"/>
        <v>0</v>
      </c>
      <c r="J160" s="76">
        <f t="shared" si="65"/>
        <v>0</v>
      </c>
      <c r="K160" s="76">
        <f t="shared" si="66"/>
        <v>0</v>
      </c>
      <c r="L160" s="100">
        <f t="shared" si="67"/>
        <v>0</v>
      </c>
      <c r="M160" s="99">
        <f t="shared" si="68"/>
        <v>0</v>
      </c>
      <c r="N160" s="118">
        <f t="shared" si="76"/>
        <v>0</v>
      </c>
      <c r="O160" s="115"/>
      <c r="P160" s="123"/>
      <c r="Q160" s="112"/>
      <c r="R160" s="112"/>
      <c r="S160" s="117"/>
      <c r="T160" s="124"/>
      <c r="U160" s="115"/>
      <c r="V160" s="116"/>
      <c r="W160" s="111"/>
      <c r="X160" s="112"/>
      <c r="Y160" s="112"/>
      <c r="Z160" s="113"/>
      <c r="AA160" s="114"/>
      <c r="AB160" s="115"/>
      <c r="AC160" s="116"/>
      <c r="AD160" s="111"/>
      <c r="AE160" s="112"/>
      <c r="AF160" s="112"/>
      <c r="AG160" s="113"/>
      <c r="AH160" s="114"/>
      <c r="AI160" s="115"/>
      <c r="AJ160" s="116"/>
      <c r="AK160" s="111"/>
      <c r="AL160" s="112"/>
      <c r="AM160" s="112"/>
      <c r="AN160" s="113"/>
      <c r="AO160" s="114"/>
      <c r="AP160" s="115"/>
      <c r="AQ160" s="116"/>
      <c r="AR160" s="111"/>
      <c r="AS160" s="112"/>
      <c r="AT160" s="112"/>
      <c r="AU160" s="113"/>
      <c r="AV160" s="114"/>
      <c r="AW160" s="115"/>
      <c r="AX160" s="116"/>
      <c r="AY160" s="111"/>
      <c r="AZ160" s="112"/>
      <c r="BA160" s="112"/>
      <c r="BB160" s="113"/>
      <c r="BC160" s="114"/>
      <c r="BD160" s="115"/>
      <c r="BE160" s="116"/>
      <c r="BF160" s="42"/>
      <c r="BG160" s="34"/>
      <c r="BH160" s="34"/>
      <c r="BI160" s="43"/>
      <c r="BJ160" s="62"/>
      <c r="BK160" s="28"/>
      <c r="BL160" s="29"/>
      <c r="BM160" s="25">
        <f t="shared" si="69"/>
        <v>0</v>
      </c>
      <c r="BN160" s="2">
        <f t="shared" si="70"/>
        <v>0</v>
      </c>
      <c r="BO160" s="2">
        <f t="shared" si="71"/>
        <v>0</v>
      </c>
      <c r="BP160" s="2">
        <f t="shared" si="72"/>
        <v>0</v>
      </c>
      <c r="BQ160" s="2">
        <f t="shared" si="73"/>
        <v>0</v>
      </c>
      <c r="BR160" s="160">
        <f t="shared" si="74"/>
        <v>0</v>
      </c>
      <c r="BS160" s="161">
        <f t="shared" si="75"/>
        <v>0</v>
      </c>
    </row>
    <row r="161" spans="1:71" ht="12.75">
      <c r="A161" s="25">
        <v>21</v>
      </c>
      <c r="B161" s="48"/>
      <c r="C161" s="48"/>
      <c r="D161" s="112"/>
      <c r="E161" s="112"/>
      <c r="F161" s="112"/>
      <c r="G161" s="117"/>
      <c r="H161" s="119">
        <f t="shared" si="77"/>
        <v>0</v>
      </c>
      <c r="I161" s="76">
        <f t="shared" si="64"/>
        <v>0</v>
      </c>
      <c r="J161" s="76">
        <f t="shared" si="65"/>
        <v>0</v>
      </c>
      <c r="K161" s="76">
        <f t="shared" si="66"/>
        <v>0</v>
      </c>
      <c r="L161" s="100">
        <f t="shared" si="67"/>
        <v>0</v>
      </c>
      <c r="M161" s="99">
        <f t="shared" si="68"/>
        <v>0</v>
      </c>
      <c r="N161" s="118">
        <f t="shared" si="76"/>
        <v>0</v>
      </c>
      <c r="O161" s="115"/>
      <c r="P161" s="123"/>
      <c r="Q161" s="112"/>
      <c r="R161" s="112"/>
      <c r="S161" s="117"/>
      <c r="T161" s="124"/>
      <c r="U161" s="115"/>
      <c r="V161" s="116"/>
      <c r="W161" s="111"/>
      <c r="X161" s="112"/>
      <c r="Y161" s="112"/>
      <c r="Z161" s="113"/>
      <c r="AA161" s="114"/>
      <c r="AB161" s="115"/>
      <c r="AC161" s="116"/>
      <c r="AD161" s="111"/>
      <c r="AE161" s="112"/>
      <c r="AF161" s="112"/>
      <c r="AG161" s="113"/>
      <c r="AH161" s="114"/>
      <c r="AI161" s="115"/>
      <c r="AJ161" s="116"/>
      <c r="AK161" s="111"/>
      <c r="AL161" s="112"/>
      <c r="AM161" s="112"/>
      <c r="AN161" s="113"/>
      <c r="AO161" s="114"/>
      <c r="AP161" s="115"/>
      <c r="AQ161" s="116"/>
      <c r="AR161" s="111"/>
      <c r="AS161" s="112"/>
      <c r="AT161" s="112"/>
      <c r="AU161" s="113"/>
      <c r="AV161" s="114"/>
      <c r="AW161" s="115"/>
      <c r="AX161" s="116"/>
      <c r="AY161" s="111"/>
      <c r="AZ161" s="112"/>
      <c r="BA161" s="112"/>
      <c r="BB161" s="113"/>
      <c r="BC161" s="114"/>
      <c r="BD161" s="115"/>
      <c r="BE161" s="116"/>
      <c r="BF161" s="42"/>
      <c r="BG161" s="34"/>
      <c r="BH161" s="34"/>
      <c r="BI161" s="43"/>
      <c r="BJ161" s="62"/>
      <c r="BK161" s="28"/>
      <c r="BL161" s="29"/>
      <c r="BM161" s="25">
        <f t="shared" si="69"/>
        <v>0</v>
      </c>
      <c r="BN161" s="2">
        <f t="shared" si="70"/>
        <v>0</v>
      </c>
      <c r="BO161" s="2">
        <f t="shared" si="71"/>
        <v>0</v>
      </c>
      <c r="BP161" s="2">
        <f t="shared" si="72"/>
        <v>0</v>
      </c>
      <c r="BQ161" s="2">
        <f t="shared" si="73"/>
        <v>0</v>
      </c>
      <c r="BR161" s="160">
        <f t="shared" si="74"/>
        <v>0</v>
      </c>
      <c r="BS161" s="161">
        <f t="shared" si="75"/>
        <v>0</v>
      </c>
    </row>
    <row r="162" spans="1:71" ht="12.75">
      <c r="A162" s="25">
        <v>22</v>
      </c>
      <c r="B162" s="48"/>
      <c r="C162" s="48"/>
      <c r="D162" s="112"/>
      <c r="E162" s="112"/>
      <c r="F162" s="112"/>
      <c r="G162" s="117"/>
      <c r="H162" s="119">
        <f t="shared" si="77"/>
        <v>0</v>
      </c>
      <c r="I162" s="76">
        <f t="shared" si="64"/>
        <v>0</v>
      </c>
      <c r="J162" s="76">
        <f t="shared" si="65"/>
        <v>0</v>
      </c>
      <c r="K162" s="76">
        <f t="shared" si="66"/>
        <v>0</v>
      </c>
      <c r="L162" s="100">
        <f t="shared" si="67"/>
        <v>0</v>
      </c>
      <c r="M162" s="99">
        <f t="shared" si="68"/>
        <v>0</v>
      </c>
      <c r="N162" s="118">
        <f t="shared" si="76"/>
        <v>0</v>
      </c>
      <c r="O162" s="115"/>
      <c r="P162" s="123"/>
      <c r="Q162" s="112"/>
      <c r="R162" s="112"/>
      <c r="S162" s="117"/>
      <c r="T162" s="124"/>
      <c r="U162" s="115"/>
      <c r="V162" s="116"/>
      <c r="W162" s="111"/>
      <c r="X162" s="112"/>
      <c r="Y162" s="112"/>
      <c r="Z162" s="113"/>
      <c r="AA162" s="114"/>
      <c r="AB162" s="115"/>
      <c r="AC162" s="116"/>
      <c r="AD162" s="111"/>
      <c r="AE162" s="112"/>
      <c r="AF162" s="112"/>
      <c r="AG162" s="113"/>
      <c r="AH162" s="114"/>
      <c r="AI162" s="115"/>
      <c r="AJ162" s="116"/>
      <c r="AK162" s="111"/>
      <c r="AL162" s="112"/>
      <c r="AM162" s="112"/>
      <c r="AN162" s="113"/>
      <c r="AO162" s="114"/>
      <c r="AP162" s="115"/>
      <c r="AQ162" s="116"/>
      <c r="AR162" s="111"/>
      <c r="AS162" s="112"/>
      <c r="AT162" s="112"/>
      <c r="AU162" s="113"/>
      <c r="AV162" s="114"/>
      <c r="AW162" s="115"/>
      <c r="AX162" s="116"/>
      <c r="AY162" s="111"/>
      <c r="AZ162" s="112"/>
      <c r="BA162" s="112"/>
      <c r="BB162" s="113"/>
      <c r="BC162" s="114"/>
      <c r="BD162" s="115"/>
      <c r="BE162" s="116"/>
      <c r="BF162" s="42"/>
      <c r="BG162" s="34"/>
      <c r="BH162" s="34"/>
      <c r="BI162" s="43"/>
      <c r="BJ162" s="62"/>
      <c r="BK162" s="28"/>
      <c r="BL162" s="29"/>
      <c r="BM162" s="25">
        <f t="shared" si="69"/>
        <v>0</v>
      </c>
      <c r="BN162" s="2">
        <f t="shared" si="70"/>
        <v>0</v>
      </c>
      <c r="BO162" s="2">
        <f t="shared" si="71"/>
        <v>0</v>
      </c>
      <c r="BP162" s="2">
        <f t="shared" si="72"/>
        <v>0</v>
      </c>
      <c r="BQ162" s="2">
        <f t="shared" si="73"/>
        <v>0</v>
      </c>
      <c r="BR162" s="160">
        <f t="shared" si="74"/>
        <v>0</v>
      </c>
      <c r="BS162" s="161">
        <f t="shared" si="75"/>
        <v>0</v>
      </c>
    </row>
    <row r="163" spans="1:71" ht="12.75">
      <c r="A163" s="25">
        <v>23</v>
      </c>
      <c r="B163" s="48"/>
      <c r="C163" s="48"/>
      <c r="D163" s="112"/>
      <c r="E163" s="112"/>
      <c r="F163" s="112"/>
      <c r="G163" s="117"/>
      <c r="H163" s="119">
        <f t="shared" si="77"/>
        <v>0</v>
      </c>
      <c r="I163" s="76">
        <f t="shared" si="64"/>
        <v>0</v>
      </c>
      <c r="J163" s="76">
        <f t="shared" si="65"/>
        <v>0</v>
      </c>
      <c r="K163" s="76">
        <f t="shared" si="66"/>
        <v>0</v>
      </c>
      <c r="L163" s="100">
        <f t="shared" si="67"/>
        <v>0</v>
      </c>
      <c r="M163" s="99">
        <f t="shared" si="68"/>
        <v>0</v>
      </c>
      <c r="N163" s="118">
        <f t="shared" si="76"/>
        <v>0</v>
      </c>
      <c r="O163" s="115"/>
      <c r="P163" s="123"/>
      <c r="Q163" s="112"/>
      <c r="R163" s="112"/>
      <c r="S163" s="117"/>
      <c r="T163" s="124"/>
      <c r="U163" s="115"/>
      <c r="V163" s="116"/>
      <c r="W163" s="111"/>
      <c r="X163" s="112"/>
      <c r="Y163" s="112"/>
      <c r="Z163" s="113"/>
      <c r="AA163" s="114"/>
      <c r="AB163" s="115"/>
      <c r="AC163" s="116"/>
      <c r="AD163" s="111"/>
      <c r="AE163" s="112"/>
      <c r="AF163" s="112"/>
      <c r="AG163" s="113"/>
      <c r="AH163" s="114"/>
      <c r="AI163" s="115"/>
      <c r="AJ163" s="116"/>
      <c r="AK163" s="111"/>
      <c r="AL163" s="112"/>
      <c r="AM163" s="112"/>
      <c r="AN163" s="113"/>
      <c r="AO163" s="114"/>
      <c r="AP163" s="115"/>
      <c r="AQ163" s="116"/>
      <c r="AR163" s="111"/>
      <c r="AS163" s="112"/>
      <c r="AT163" s="112"/>
      <c r="AU163" s="113"/>
      <c r="AV163" s="114"/>
      <c r="AW163" s="115"/>
      <c r="AX163" s="116"/>
      <c r="AY163" s="111"/>
      <c r="AZ163" s="112"/>
      <c r="BA163" s="112"/>
      <c r="BB163" s="113"/>
      <c r="BC163" s="114"/>
      <c r="BD163" s="115"/>
      <c r="BE163" s="116"/>
      <c r="BF163" s="42"/>
      <c r="BG163" s="34"/>
      <c r="BH163" s="34"/>
      <c r="BI163" s="43"/>
      <c r="BJ163" s="62"/>
      <c r="BK163" s="28"/>
      <c r="BL163" s="29"/>
      <c r="BM163" s="25">
        <f t="shared" si="69"/>
        <v>0</v>
      </c>
      <c r="BN163" s="2">
        <f t="shared" si="70"/>
        <v>0</v>
      </c>
      <c r="BO163" s="2">
        <f t="shared" si="71"/>
        <v>0</v>
      </c>
      <c r="BP163" s="2">
        <f t="shared" si="72"/>
        <v>0</v>
      </c>
      <c r="BQ163" s="2">
        <f t="shared" si="73"/>
        <v>0</v>
      </c>
      <c r="BR163" s="160">
        <f t="shared" si="74"/>
        <v>0</v>
      </c>
      <c r="BS163" s="161">
        <f t="shared" si="75"/>
        <v>0</v>
      </c>
    </row>
    <row r="164" spans="1:71" ht="12.75">
      <c r="A164" s="25">
        <v>24</v>
      </c>
      <c r="B164" s="48"/>
      <c r="C164" s="48"/>
      <c r="D164" s="112"/>
      <c r="E164" s="112"/>
      <c r="F164" s="112"/>
      <c r="G164" s="117"/>
      <c r="H164" s="119">
        <f t="shared" si="77"/>
        <v>0</v>
      </c>
      <c r="I164" s="76">
        <f t="shared" si="64"/>
        <v>0</v>
      </c>
      <c r="J164" s="76">
        <f t="shared" si="65"/>
        <v>0</v>
      </c>
      <c r="K164" s="76">
        <f t="shared" si="66"/>
        <v>0</v>
      </c>
      <c r="L164" s="100">
        <f t="shared" si="67"/>
        <v>0</v>
      </c>
      <c r="M164" s="99">
        <f t="shared" si="68"/>
        <v>0</v>
      </c>
      <c r="N164" s="118">
        <f t="shared" si="76"/>
        <v>0</v>
      </c>
      <c r="O164" s="115"/>
      <c r="P164" s="123"/>
      <c r="Q164" s="112"/>
      <c r="R164" s="112"/>
      <c r="S164" s="117"/>
      <c r="T164" s="124"/>
      <c r="U164" s="115"/>
      <c r="V164" s="116"/>
      <c r="W164" s="111"/>
      <c r="X164" s="112"/>
      <c r="Y164" s="112"/>
      <c r="Z164" s="113"/>
      <c r="AA164" s="114"/>
      <c r="AB164" s="115"/>
      <c r="AC164" s="116"/>
      <c r="AD164" s="111"/>
      <c r="AE164" s="112"/>
      <c r="AF164" s="112"/>
      <c r="AG164" s="113"/>
      <c r="AH164" s="114"/>
      <c r="AI164" s="115"/>
      <c r="AJ164" s="116"/>
      <c r="AK164" s="111"/>
      <c r="AL164" s="112"/>
      <c r="AM164" s="112"/>
      <c r="AN164" s="113"/>
      <c r="AO164" s="114"/>
      <c r="AP164" s="115"/>
      <c r="AQ164" s="116"/>
      <c r="AR164" s="111"/>
      <c r="AS164" s="112"/>
      <c r="AT164" s="112"/>
      <c r="AU164" s="113"/>
      <c r="AV164" s="114"/>
      <c r="AW164" s="115"/>
      <c r="AX164" s="116"/>
      <c r="AY164" s="111"/>
      <c r="AZ164" s="112"/>
      <c r="BA164" s="112"/>
      <c r="BB164" s="113"/>
      <c r="BC164" s="114"/>
      <c r="BD164" s="115"/>
      <c r="BE164" s="116"/>
      <c r="BF164" s="42"/>
      <c r="BG164" s="34"/>
      <c r="BH164" s="34"/>
      <c r="BI164" s="43"/>
      <c r="BJ164" s="62"/>
      <c r="BK164" s="28"/>
      <c r="BL164" s="29"/>
      <c r="BM164" s="25">
        <f t="shared" si="69"/>
        <v>0</v>
      </c>
      <c r="BN164" s="2">
        <f t="shared" si="70"/>
        <v>0</v>
      </c>
      <c r="BO164" s="2">
        <f t="shared" si="71"/>
        <v>0</v>
      </c>
      <c r="BP164" s="2">
        <f t="shared" si="72"/>
        <v>0</v>
      </c>
      <c r="BQ164" s="2">
        <f t="shared" si="73"/>
        <v>0</v>
      </c>
      <c r="BR164" s="160">
        <f t="shared" si="74"/>
        <v>0</v>
      </c>
      <c r="BS164" s="161">
        <f t="shared" si="75"/>
        <v>0</v>
      </c>
    </row>
    <row r="165" spans="1:71" ht="12.75">
      <c r="A165" s="25">
        <v>25</v>
      </c>
      <c r="B165" s="48"/>
      <c r="C165" s="48"/>
      <c r="D165" s="34"/>
      <c r="E165" s="34"/>
      <c r="F165" s="34"/>
      <c r="G165" s="35"/>
      <c r="H165" s="19">
        <f t="shared" si="77"/>
        <v>0</v>
      </c>
      <c r="I165" s="17">
        <f t="shared" si="64"/>
        <v>0</v>
      </c>
      <c r="J165" s="17">
        <f t="shared" si="65"/>
        <v>0</v>
      </c>
      <c r="K165" s="17">
        <f t="shared" si="66"/>
        <v>0</v>
      </c>
      <c r="L165" s="64">
        <f t="shared" si="67"/>
        <v>0</v>
      </c>
      <c r="M165" s="16">
        <f t="shared" si="68"/>
        <v>0</v>
      </c>
      <c r="N165" s="18">
        <f t="shared" si="76"/>
        <v>0</v>
      </c>
      <c r="O165" s="27"/>
      <c r="P165" s="44"/>
      <c r="Q165" s="34"/>
      <c r="R165" s="34"/>
      <c r="S165" s="35"/>
      <c r="T165" s="79"/>
      <c r="U165" s="28"/>
      <c r="V165" s="29"/>
      <c r="W165" s="42"/>
      <c r="X165" s="34"/>
      <c r="Y165" s="34"/>
      <c r="Z165" s="43"/>
      <c r="AA165" s="62"/>
      <c r="AB165" s="28"/>
      <c r="AC165" s="29"/>
      <c r="AD165" s="42"/>
      <c r="AE165" s="34"/>
      <c r="AF165" s="34"/>
      <c r="AG165" s="43"/>
      <c r="AH165" s="62"/>
      <c r="AI165" s="28"/>
      <c r="AJ165" s="29"/>
      <c r="AK165" s="42"/>
      <c r="AL165" s="34"/>
      <c r="AM165" s="34"/>
      <c r="AN165" s="43"/>
      <c r="AO165" s="62"/>
      <c r="AP165" s="28"/>
      <c r="AQ165" s="29"/>
      <c r="AR165" s="42"/>
      <c r="AS165" s="34"/>
      <c r="AT165" s="34"/>
      <c r="AU165" s="43"/>
      <c r="AV165" s="62"/>
      <c r="AW165" s="28"/>
      <c r="AX165" s="29"/>
      <c r="AY165" s="42"/>
      <c r="AZ165" s="34"/>
      <c r="BA165" s="34"/>
      <c r="BB165" s="43"/>
      <c r="BC165" s="62"/>
      <c r="BD165" s="28"/>
      <c r="BE165" s="29"/>
      <c r="BF165" s="42"/>
      <c r="BG165" s="34"/>
      <c r="BH165" s="34"/>
      <c r="BI165" s="43"/>
      <c r="BJ165" s="62"/>
      <c r="BK165" s="28"/>
      <c r="BL165" s="29"/>
      <c r="BM165" s="25">
        <f t="shared" si="69"/>
        <v>0</v>
      </c>
      <c r="BN165" s="2">
        <f t="shared" si="70"/>
        <v>0</v>
      </c>
      <c r="BO165" s="2">
        <f t="shared" si="71"/>
        <v>0</v>
      </c>
      <c r="BP165" s="2">
        <f t="shared" si="72"/>
        <v>0</v>
      </c>
      <c r="BQ165" s="2">
        <f t="shared" si="73"/>
        <v>0</v>
      </c>
      <c r="BR165" s="160">
        <f t="shared" si="74"/>
        <v>0</v>
      </c>
      <c r="BS165" s="161">
        <f t="shared" si="75"/>
        <v>0</v>
      </c>
    </row>
    <row r="166" spans="1:71" ht="12.75">
      <c r="A166" s="25">
        <v>26</v>
      </c>
      <c r="B166" s="48"/>
      <c r="C166" s="48"/>
      <c r="D166" s="34"/>
      <c r="E166" s="34"/>
      <c r="F166" s="34"/>
      <c r="G166" s="35"/>
      <c r="H166" s="19">
        <f t="shared" si="77"/>
        <v>0</v>
      </c>
      <c r="I166" s="17">
        <f t="shared" si="64"/>
        <v>0</v>
      </c>
      <c r="J166" s="17">
        <f t="shared" si="65"/>
        <v>0</v>
      </c>
      <c r="K166" s="17">
        <f t="shared" si="66"/>
        <v>0</v>
      </c>
      <c r="L166" s="64">
        <f t="shared" si="67"/>
        <v>0</v>
      </c>
      <c r="M166" s="16">
        <f t="shared" si="68"/>
        <v>0</v>
      </c>
      <c r="N166" s="18">
        <f t="shared" si="76"/>
        <v>0</v>
      </c>
      <c r="O166" s="27"/>
      <c r="P166" s="44"/>
      <c r="Q166" s="34"/>
      <c r="R166" s="34"/>
      <c r="S166" s="35"/>
      <c r="T166" s="79"/>
      <c r="U166" s="28"/>
      <c r="V166" s="29"/>
      <c r="W166" s="42"/>
      <c r="X166" s="34"/>
      <c r="Y166" s="34"/>
      <c r="Z166" s="43"/>
      <c r="AA166" s="62"/>
      <c r="AB166" s="28"/>
      <c r="AC166" s="29"/>
      <c r="AD166" s="42"/>
      <c r="AE166" s="34"/>
      <c r="AF166" s="34"/>
      <c r="AG166" s="43"/>
      <c r="AH166" s="62"/>
      <c r="AI166" s="28"/>
      <c r="AJ166" s="29"/>
      <c r="AK166" s="42"/>
      <c r="AL166" s="34"/>
      <c r="AM166" s="34"/>
      <c r="AN166" s="43"/>
      <c r="AO166" s="62"/>
      <c r="AP166" s="28"/>
      <c r="AQ166" s="29"/>
      <c r="AR166" s="42"/>
      <c r="AS166" s="34"/>
      <c r="AT166" s="34"/>
      <c r="AU166" s="43"/>
      <c r="AV166" s="62"/>
      <c r="AW166" s="28"/>
      <c r="AX166" s="29"/>
      <c r="AY166" s="42"/>
      <c r="AZ166" s="34"/>
      <c r="BA166" s="34"/>
      <c r="BB166" s="43"/>
      <c r="BC166" s="62"/>
      <c r="BD166" s="28"/>
      <c r="BE166" s="29"/>
      <c r="BF166" s="42"/>
      <c r="BG166" s="34"/>
      <c r="BH166" s="34"/>
      <c r="BI166" s="43"/>
      <c r="BJ166" s="62"/>
      <c r="BK166" s="28"/>
      <c r="BL166" s="29"/>
      <c r="BM166" s="25">
        <f t="shared" si="69"/>
        <v>0</v>
      </c>
      <c r="BN166" s="2">
        <f t="shared" si="70"/>
        <v>0</v>
      </c>
      <c r="BO166" s="2">
        <f t="shared" si="71"/>
        <v>0</v>
      </c>
      <c r="BP166" s="2">
        <f t="shared" si="72"/>
        <v>0</v>
      </c>
      <c r="BQ166" s="2">
        <f t="shared" si="73"/>
        <v>0</v>
      </c>
      <c r="BR166" s="160">
        <f t="shared" si="74"/>
        <v>0</v>
      </c>
      <c r="BS166" s="161">
        <f t="shared" si="75"/>
        <v>0</v>
      </c>
    </row>
    <row r="167" spans="1:71" ht="12.75">
      <c r="A167" s="25">
        <v>27</v>
      </c>
      <c r="B167" s="48"/>
      <c r="C167" s="48"/>
      <c r="D167" s="34"/>
      <c r="E167" s="34"/>
      <c r="F167" s="34"/>
      <c r="G167" s="35"/>
      <c r="H167" s="19">
        <f t="shared" si="77"/>
        <v>0</v>
      </c>
      <c r="I167" s="17">
        <f t="shared" si="64"/>
        <v>0</v>
      </c>
      <c r="J167" s="17">
        <f t="shared" si="65"/>
        <v>0</v>
      </c>
      <c r="K167" s="17">
        <f t="shared" si="66"/>
        <v>0</v>
      </c>
      <c r="L167" s="64">
        <f t="shared" si="67"/>
        <v>0</v>
      </c>
      <c r="M167" s="16">
        <f t="shared" si="68"/>
        <v>0</v>
      </c>
      <c r="N167" s="18">
        <f t="shared" si="76"/>
        <v>0</v>
      </c>
      <c r="O167" s="27"/>
      <c r="P167" s="44"/>
      <c r="Q167" s="34"/>
      <c r="R167" s="34"/>
      <c r="S167" s="35"/>
      <c r="T167" s="79"/>
      <c r="U167" s="28"/>
      <c r="V167" s="29"/>
      <c r="W167" s="42"/>
      <c r="X167" s="34"/>
      <c r="Y167" s="34"/>
      <c r="Z167" s="43"/>
      <c r="AA167" s="62"/>
      <c r="AB167" s="28"/>
      <c r="AC167" s="29"/>
      <c r="AD167" s="42"/>
      <c r="AE167" s="34"/>
      <c r="AF167" s="34"/>
      <c r="AG167" s="43"/>
      <c r="AH167" s="62"/>
      <c r="AI167" s="28"/>
      <c r="AJ167" s="29"/>
      <c r="AK167" s="42"/>
      <c r="AL167" s="34"/>
      <c r="AM167" s="34"/>
      <c r="AN167" s="43"/>
      <c r="AO167" s="62"/>
      <c r="AP167" s="28"/>
      <c r="AQ167" s="29"/>
      <c r="AR167" s="42"/>
      <c r="AS167" s="34"/>
      <c r="AT167" s="34"/>
      <c r="AU167" s="43"/>
      <c r="AV167" s="62"/>
      <c r="AW167" s="28"/>
      <c r="AX167" s="29"/>
      <c r="AY167" s="42"/>
      <c r="AZ167" s="34"/>
      <c r="BA167" s="34"/>
      <c r="BB167" s="43"/>
      <c r="BC167" s="62"/>
      <c r="BD167" s="28"/>
      <c r="BE167" s="29"/>
      <c r="BF167" s="42"/>
      <c r="BG167" s="34"/>
      <c r="BH167" s="34"/>
      <c r="BI167" s="43"/>
      <c r="BJ167" s="62"/>
      <c r="BK167" s="28"/>
      <c r="BL167" s="29"/>
      <c r="BM167" s="25">
        <f t="shared" si="69"/>
        <v>0</v>
      </c>
      <c r="BN167" s="2">
        <f t="shared" si="70"/>
        <v>0</v>
      </c>
      <c r="BO167" s="2">
        <f t="shared" si="71"/>
        <v>0</v>
      </c>
      <c r="BP167" s="2">
        <f t="shared" si="72"/>
        <v>0</v>
      </c>
      <c r="BQ167" s="2">
        <f t="shared" si="73"/>
        <v>0</v>
      </c>
      <c r="BR167" s="160">
        <f t="shared" si="74"/>
        <v>0</v>
      </c>
      <c r="BS167" s="161">
        <f t="shared" si="75"/>
        <v>0</v>
      </c>
    </row>
    <row r="168" spans="1:71" ht="12.75">
      <c r="A168" s="25">
        <v>28</v>
      </c>
      <c r="B168" s="48"/>
      <c r="C168" s="48"/>
      <c r="D168" s="34"/>
      <c r="E168" s="34"/>
      <c r="F168" s="34"/>
      <c r="G168" s="35"/>
      <c r="H168" s="19">
        <f t="shared" si="77"/>
        <v>0</v>
      </c>
      <c r="I168" s="17">
        <f t="shared" si="64"/>
        <v>0</v>
      </c>
      <c r="J168" s="17">
        <f t="shared" si="65"/>
        <v>0</v>
      </c>
      <c r="K168" s="17">
        <f t="shared" si="66"/>
        <v>0</v>
      </c>
      <c r="L168" s="64">
        <f t="shared" si="67"/>
        <v>0</v>
      </c>
      <c r="M168" s="16">
        <f t="shared" si="68"/>
        <v>0</v>
      </c>
      <c r="N168" s="18">
        <f t="shared" si="76"/>
        <v>0</v>
      </c>
      <c r="O168" s="27"/>
      <c r="P168" s="44"/>
      <c r="Q168" s="34"/>
      <c r="R168" s="34"/>
      <c r="S168" s="35"/>
      <c r="T168" s="79"/>
      <c r="U168" s="28"/>
      <c r="V168" s="29"/>
      <c r="W168" s="42"/>
      <c r="X168" s="34"/>
      <c r="Y168" s="34"/>
      <c r="Z168" s="43"/>
      <c r="AA168" s="62"/>
      <c r="AB168" s="28"/>
      <c r="AC168" s="29"/>
      <c r="AD168" s="42"/>
      <c r="AE168" s="34"/>
      <c r="AF168" s="34"/>
      <c r="AG168" s="43"/>
      <c r="AH168" s="62"/>
      <c r="AI168" s="28"/>
      <c r="AJ168" s="29"/>
      <c r="AK168" s="42"/>
      <c r="AL168" s="34"/>
      <c r="AM168" s="34"/>
      <c r="AN168" s="43"/>
      <c r="AO168" s="62"/>
      <c r="AP168" s="28"/>
      <c r="AQ168" s="29"/>
      <c r="AR168" s="42"/>
      <c r="AS168" s="34"/>
      <c r="AT168" s="34"/>
      <c r="AU168" s="43"/>
      <c r="AV168" s="62"/>
      <c r="AW168" s="28"/>
      <c r="AX168" s="29"/>
      <c r="AY168" s="42"/>
      <c r="AZ168" s="34"/>
      <c r="BA168" s="34"/>
      <c r="BB168" s="43"/>
      <c r="BC168" s="62"/>
      <c r="BD168" s="28"/>
      <c r="BE168" s="29"/>
      <c r="BF168" s="42"/>
      <c r="BG168" s="34"/>
      <c r="BH168" s="34"/>
      <c r="BI168" s="43"/>
      <c r="BJ168" s="62"/>
      <c r="BK168" s="28"/>
      <c r="BL168" s="29"/>
      <c r="BM168" s="25">
        <f t="shared" si="69"/>
        <v>0</v>
      </c>
      <c r="BN168" s="2">
        <f t="shared" si="70"/>
        <v>0</v>
      </c>
      <c r="BO168" s="2">
        <f t="shared" si="71"/>
        <v>0</v>
      </c>
      <c r="BP168" s="2">
        <f t="shared" si="72"/>
        <v>0</v>
      </c>
      <c r="BQ168" s="2">
        <f t="shared" si="73"/>
        <v>0</v>
      </c>
      <c r="BR168" s="160">
        <f t="shared" si="74"/>
        <v>0</v>
      </c>
      <c r="BS168" s="161">
        <f t="shared" si="75"/>
        <v>0</v>
      </c>
    </row>
    <row r="169" spans="1:71" ht="12.75">
      <c r="A169" s="25">
        <v>29</v>
      </c>
      <c r="B169" s="48"/>
      <c r="C169" s="48"/>
      <c r="D169" s="34"/>
      <c r="E169" s="34"/>
      <c r="F169" s="34"/>
      <c r="G169" s="35"/>
      <c r="H169" s="19">
        <f t="shared" si="77"/>
        <v>0</v>
      </c>
      <c r="I169" s="17">
        <f t="shared" si="64"/>
        <v>0</v>
      </c>
      <c r="J169" s="17">
        <f t="shared" si="65"/>
        <v>0</v>
      </c>
      <c r="K169" s="17">
        <f t="shared" si="66"/>
        <v>0</v>
      </c>
      <c r="L169" s="64">
        <f t="shared" si="67"/>
        <v>0</v>
      </c>
      <c r="M169" s="16">
        <f t="shared" si="68"/>
        <v>0</v>
      </c>
      <c r="N169" s="18">
        <f t="shared" si="76"/>
        <v>0</v>
      </c>
      <c r="O169" s="27"/>
      <c r="P169" s="44"/>
      <c r="Q169" s="34"/>
      <c r="R169" s="34"/>
      <c r="S169" s="35"/>
      <c r="T169" s="79"/>
      <c r="U169" s="28"/>
      <c r="V169" s="29"/>
      <c r="W169" s="42"/>
      <c r="X169" s="34"/>
      <c r="Y169" s="34"/>
      <c r="Z169" s="43"/>
      <c r="AA169" s="62"/>
      <c r="AB169" s="28"/>
      <c r="AC169" s="29"/>
      <c r="AD169" s="42"/>
      <c r="AE169" s="34"/>
      <c r="AF169" s="34"/>
      <c r="AG169" s="43"/>
      <c r="AH169" s="62"/>
      <c r="AI169" s="28"/>
      <c r="AJ169" s="29"/>
      <c r="AK169" s="42"/>
      <c r="AL169" s="34"/>
      <c r="AM169" s="34"/>
      <c r="AN169" s="43"/>
      <c r="AO169" s="62"/>
      <c r="AP169" s="28"/>
      <c r="AQ169" s="29"/>
      <c r="AR169" s="42"/>
      <c r="AS169" s="34"/>
      <c r="AT169" s="34"/>
      <c r="AU169" s="43"/>
      <c r="AV169" s="62"/>
      <c r="AW169" s="28"/>
      <c r="AX169" s="29"/>
      <c r="AY169" s="42"/>
      <c r="AZ169" s="34"/>
      <c r="BA169" s="34"/>
      <c r="BB169" s="43"/>
      <c r="BC169" s="62"/>
      <c r="BD169" s="28"/>
      <c r="BE169" s="29"/>
      <c r="BF169" s="42"/>
      <c r="BG169" s="34"/>
      <c r="BH169" s="34"/>
      <c r="BI169" s="43"/>
      <c r="BJ169" s="62"/>
      <c r="BK169" s="28"/>
      <c r="BL169" s="29"/>
      <c r="BM169" s="25">
        <f t="shared" si="69"/>
        <v>0</v>
      </c>
      <c r="BN169" s="2">
        <f t="shared" si="70"/>
        <v>0</v>
      </c>
      <c r="BO169" s="2">
        <f t="shared" si="71"/>
        <v>0</v>
      </c>
      <c r="BP169" s="2">
        <f t="shared" si="72"/>
        <v>0</v>
      </c>
      <c r="BQ169" s="2">
        <f t="shared" si="73"/>
        <v>0</v>
      </c>
      <c r="BR169" s="160">
        <f t="shared" si="74"/>
        <v>0</v>
      </c>
      <c r="BS169" s="161">
        <f t="shared" si="75"/>
        <v>0</v>
      </c>
    </row>
    <row r="170" spans="1:71" ht="13.5" thickBot="1">
      <c r="A170" s="3">
        <v>30</v>
      </c>
      <c r="B170" s="48" t="s">
        <v>27</v>
      </c>
      <c r="C170" s="48"/>
      <c r="D170" s="34"/>
      <c r="E170" s="34"/>
      <c r="F170" s="34"/>
      <c r="G170" s="35"/>
      <c r="H170" s="19">
        <f t="shared" si="77"/>
        <v>0</v>
      </c>
      <c r="I170" s="17">
        <f t="shared" si="64"/>
        <v>0</v>
      </c>
      <c r="J170" s="17">
        <f t="shared" si="65"/>
        <v>0</v>
      </c>
      <c r="K170" s="17">
        <f t="shared" si="66"/>
        <v>0</v>
      </c>
      <c r="L170" s="64">
        <f t="shared" si="67"/>
        <v>0</v>
      </c>
      <c r="M170" s="16">
        <f t="shared" si="68"/>
        <v>0</v>
      </c>
      <c r="N170" s="18">
        <f t="shared" si="76"/>
        <v>0</v>
      </c>
      <c r="O170" s="30"/>
      <c r="P170" s="77"/>
      <c r="Q170" s="36"/>
      <c r="R170" s="36"/>
      <c r="S170" s="78"/>
      <c r="T170" s="80"/>
      <c r="U170" s="28"/>
      <c r="V170" s="29"/>
      <c r="W170" s="42"/>
      <c r="X170" s="34"/>
      <c r="Y170" s="34"/>
      <c r="Z170" s="43"/>
      <c r="AA170" s="62"/>
      <c r="AB170" s="28"/>
      <c r="AC170" s="29"/>
      <c r="AD170" s="42"/>
      <c r="AE170" s="34"/>
      <c r="AF170" s="34"/>
      <c r="AG170" s="43"/>
      <c r="AH170" s="62"/>
      <c r="AI170" s="28"/>
      <c r="AJ170" s="29"/>
      <c r="AK170" s="42"/>
      <c r="AL170" s="34"/>
      <c r="AM170" s="34"/>
      <c r="AN170" s="43"/>
      <c r="AO170" s="62"/>
      <c r="AP170" s="28"/>
      <c r="AQ170" s="29"/>
      <c r="AR170" s="42"/>
      <c r="AS170" s="34"/>
      <c r="AT170" s="34"/>
      <c r="AU170" s="43"/>
      <c r="AV170" s="62"/>
      <c r="AW170" s="28"/>
      <c r="AX170" s="29"/>
      <c r="AY170" s="42"/>
      <c r="AZ170" s="34"/>
      <c r="BA170" s="34"/>
      <c r="BB170" s="43"/>
      <c r="BC170" s="62"/>
      <c r="BD170" s="28"/>
      <c r="BE170" s="29"/>
      <c r="BF170" s="42"/>
      <c r="BG170" s="34"/>
      <c r="BH170" s="34"/>
      <c r="BI170" s="43"/>
      <c r="BJ170" s="62"/>
      <c r="BK170" s="28"/>
      <c r="BL170" s="29"/>
      <c r="BM170" s="26">
        <f t="shared" si="69"/>
        <v>0</v>
      </c>
      <c r="BN170" s="2">
        <f t="shared" si="70"/>
        <v>0</v>
      </c>
      <c r="BO170" s="2">
        <f t="shared" si="71"/>
        <v>0</v>
      </c>
      <c r="BP170" s="20">
        <f t="shared" si="72"/>
        <v>0</v>
      </c>
      <c r="BQ170" s="20">
        <f t="shared" si="73"/>
        <v>0</v>
      </c>
      <c r="BR170" s="162">
        <f t="shared" si="74"/>
        <v>0</v>
      </c>
      <c r="BS170" s="163">
        <f t="shared" si="75"/>
        <v>0</v>
      </c>
    </row>
    <row r="171" spans="1:71" ht="18.75" customHeight="1">
      <c r="A171" s="369" t="s">
        <v>59</v>
      </c>
      <c r="B171" s="370"/>
      <c r="C171" s="370"/>
      <c r="D171" s="370"/>
      <c r="E171" s="370"/>
      <c r="F171" s="370"/>
      <c r="G171" s="371"/>
      <c r="H171" s="342">
        <f aca="true" t="shared" si="78" ref="H171:M171">SUM(H141:H170)</f>
        <v>315</v>
      </c>
      <c r="I171" s="60">
        <f t="shared" si="78"/>
        <v>105</v>
      </c>
      <c r="J171" s="59">
        <f t="shared" si="78"/>
        <v>210</v>
      </c>
      <c r="K171" s="59">
        <f t="shared" si="78"/>
        <v>0</v>
      </c>
      <c r="L171" s="323">
        <f t="shared" si="78"/>
        <v>0</v>
      </c>
      <c r="M171" s="342">
        <f t="shared" si="78"/>
        <v>190</v>
      </c>
      <c r="N171" s="387">
        <f aca="true" t="shared" si="79" ref="N171:U171">SUM(N141:N170)</f>
        <v>23</v>
      </c>
      <c r="O171" s="389">
        <f t="shared" si="79"/>
        <v>12</v>
      </c>
      <c r="P171" s="23">
        <f t="shared" si="79"/>
        <v>0</v>
      </c>
      <c r="Q171" s="24">
        <f t="shared" si="79"/>
        <v>0</v>
      </c>
      <c r="R171" s="24">
        <f t="shared" si="79"/>
        <v>0</v>
      </c>
      <c r="S171" s="323">
        <f t="shared" si="79"/>
        <v>0</v>
      </c>
      <c r="T171" s="331">
        <f t="shared" si="79"/>
        <v>0</v>
      </c>
      <c r="U171" s="333">
        <f t="shared" si="79"/>
        <v>0</v>
      </c>
      <c r="V171" s="327">
        <f>COUNTIF(V141:V170,"E")</f>
        <v>0</v>
      </c>
      <c r="W171" s="23">
        <f aca="true" t="shared" si="80" ref="W171:AB171">SUM(W141:W170)</f>
        <v>0</v>
      </c>
      <c r="X171" s="24">
        <f t="shared" si="80"/>
        <v>0</v>
      </c>
      <c r="Y171" s="24">
        <f t="shared" si="80"/>
        <v>0</v>
      </c>
      <c r="Z171" s="323">
        <f t="shared" si="80"/>
        <v>0</v>
      </c>
      <c r="AA171" s="331">
        <f t="shared" si="80"/>
        <v>0</v>
      </c>
      <c r="AB171" s="333">
        <f t="shared" si="80"/>
        <v>0</v>
      </c>
      <c r="AC171" s="327">
        <f>COUNTIF(AC141:AC170,"E")</f>
        <v>0</v>
      </c>
      <c r="AD171" s="23">
        <f aca="true" t="shared" si="81" ref="AD171:AI171">SUM(AD141:AD170)</f>
        <v>0</v>
      </c>
      <c r="AE171" s="24">
        <f t="shared" si="81"/>
        <v>0</v>
      </c>
      <c r="AF171" s="24">
        <f t="shared" si="81"/>
        <v>0</v>
      </c>
      <c r="AG171" s="323">
        <f t="shared" si="81"/>
        <v>0</v>
      </c>
      <c r="AH171" s="331">
        <f t="shared" si="81"/>
        <v>0</v>
      </c>
      <c r="AI171" s="333">
        <f t="shared" si="81"/>
        <v>0</v>
      </c>
      <c r="AJ171" s="327">
        <f>COUNTIF(AJ141:AJ170,"E")</f>
        <v>0</v>
      </c>
      <c r="AK171" s="23">
        <f aca="true" t="shared" si="82" ref="AK171:AP171">SUM(AK141:AK170)</f>
        <v>0</v>
      </c>
      <c r="AL171" s="24">
        <f t="shared" si="82"/>
        <v>0</v>
      </c>
      <c r="AM171" s="24">
        <f t="shared" si="82"/>
        <v>0</v>
      </c>
      <c r="AN171" s="323">
        <f t="shared" si="82"/>
        <v>0</v>
      </c>
      <c r="AO171" s="331">
        <f t="shared" si="82"/>
        <v>0</v>
      </c>
      <c r="AP171" s="333">
        <f t="shared" si="82"/>
        <v>0</v>
      </c>
      <c r="AQ171" s="327">
        <f>COUNTIF(AQ141:AQ170,"E")</f>
        <v>0</v>
      </c>
      <c r="AR171" s="23">
        <f aca="true" t="shared" si="83" ref="AR171:AW171">SUM(AR141:AR170)</f>
        <v>75</v>
      </c>
      <c r="AS171" s="24">
        <f t="shared" si="83"/>
        <v>75</v>
      </c>
      <c r="AT171" s="24">
        <f t="shared" si="83"/>
        <v>0</v>
      </c>
      <c r="AU171" s="323">
        <f t="shared" si="83"/>
        <v>0</v>
      </c>
      <c r="AV171" s="331">
        <f t="shared" si="83"/>
        <v>100</v>
      </c>
      <c r="AW171" s="333">
        <f t="shared" si="83"/>
        <v>11</v>
      </c>
      <c r="AX171" s="327">
        <f>COUNTIF(AX141:AX170,"E")</f>
        <v>3</v>
      </c>
      <c r="AY171" s="23">
        <f aca="true" t="shared" si="84" ref="AY171:BD171">SUM(AY141:AY170)</f>
        <v>30</v>
      </c>
      <c r="AZ171" s="24">
        <f t="shared" si="84"/>
        <v>135</v>
      </c>
      <c r="BA171" s="24">
        <f t="shared" si="84"/>
        <v>0</v>
      </c>
      <c r="BB171" s="323">
        <f t="shared" si="84"/>
        <v>0</v>
      </c>
      <c r="BC171" s="331">
        <f t="shared" si="84"/>
        <v>90</v>
      </c>
      <c r="BD171" s="333">
        <f t="shared" si="84"/>
        <v>12</v>
      </c>
      <c r="BE171" s="327">
        <f>COUNTIF(BE141:BE170,"E")</f>
        <v>2</v>
      </c>
      <c r="BF171" s="23">
        <f aca="true" t="shared" si="85" ref="BF171:BK171">SUM(BF141:BF170)</f>
        <v>0</v>
      </c>
      <c r="BG171" s="24">
        <f t="shared" si="85"/>
        <v>0</v>
      </c>
      <c r="BH171" s="24">
        <f t="shared" si="85"/>
        <v>0</v>
      </c>
      <c r="BI171" s="323">
        <f t="shared" si="85"/>
        <v>0</v>
      </c>
      <c r="BJ171" s="331">
        <f t="shared" si="85"/>
        <v>0</v>
      </c>
      <c r="BK171" s="333">
        <f t="shared" si="85"/>
        <v>0</v>
      </c>
      <c r="BL171" s="327">
        <f>COUNTIF(BL141:BL170,"E")</f>
        <v>0</v>
      </c>
      <c r="BM171" s="378">
        <f aca="true" t="shared" si="86" ref="BM171:BS171">SUM(BM141:BM170)</f>
        <v>0</v>
      </c>
      <c r="BN171" s="325">
        <f t="shared" si="86"/>
        <v>12</v>
      </c>
      <c r="BO171" s="325">
        <f t="shared" si="86"/>
        <v>165</v>
      </c>
      <c r="BP171" s="325">
        <f t="shared" si="86"/>
        <v>23</v>
      </c>
      <c r="BQ171" s="323">
        <f t="shared" si="86"/>
        <v>0</v>
      </c>
      <c r="BR171" s="398">
        <f t="shared" si="86"/>
        <v>14.376923076923077</v>
      </c>
      <c r="BS171" s="400">
        <f t="shared" si="86"/>
        <v>8.623076923076923</v>
      </c>
    </row>
    <row r="172" spans="1:71" ht="18.75" customHeight="1" thickBot="1">
      <c r="A172" s="372"/>
      <c r="B172" s="373"/>
      <c r="C172" s="373"/>
      <c r="D172" s="373"/>
      <c r="E172" s="373"/>
      <c r="F172" s="373"/>
      <c r="G172" s="374"/>
      <c r="H172" s="343"/>
      <c r="I172" s="339">
        <f>I171+J171+K171</f>
        <v>315</v>
      </c>
      <c r="J172" s="340"/>
      <c r="K172" s="341"/>
      <c r="L172" s="324"/>
      <c r="M172" s="343"/>
      <c r="N172" s="388"/>
      <c r="O172" s="390"/>
      <c r="P172" s="385">
        <f>SUM(P171:R171)</f>
        <v>0</v>
      </c>
      <c r="Q172" s="386"/>
      <c r="R172" s="386"/>
      <c r="S172" s="324"/>
      <c r="T172" s="332"/>
      <c r="U172" s="334"/>
      <c r="V172" s="328"/>
      <c r="W172" s="385">
        <f>SUM(W171:Y171)</f>
        <v>0</v>
      </c>
      <c r="X172" s="386"/>
      <c r="Y172" s="386"/>
      <c r="Z172" s="324"/>
      <c r="AA172" s="332"/>
      <c r="AB172" s="334"/>
      <c r="AC172" s="328"/>
      <c r="AD172" s="385">
        <f>SUM(AD171:AF171)</f>
        <v>0</v>
      </c>
      <c r="AE172" s="386"/>
      <c r="AF172" s="386"/>
      <c r="AG172" s="324"/>
      <c r="AH172" s="332"/>
      <c r="AI172" s="334"/>
      <c r="AJ172" s="328"/>
      <c r="AK172" s="385">
        <f>SUM(AK171:AM171)</f>
        <v>0</v>
      </c>
      <c r="AL172" s="386"/>
      <c r="AM172" s="386"/>
      <c r="AN172" s="324"/>
      <c r="AO172" s="332"/>
      <c r="AP172" s="334"/>
      <c r="AQ172" s="328"/>
      <c r="AR172" s="385">
        <f>SUM(AR171:AT171)</f>
        <v>150</v>
      </c>
      <c r="AS172" s="386"/>
      <c r="AT172" s="386"/>
      <c r="AU172" s="324"/>
      <c r="AV172" s="332"/>
      <c r="AW172" s="334"/>
      <c r="AX172" s="328"/>
      <c r="AY172" s="385">
        <f>SUM(AY171:BA171)</f>
        <v>165</v>
      </c>
      <c r="AZ172" s="386"/>
      <c r="BA172" s="386"/>
      <c r="BB172" s="324"/>
      <c r="BC172" s="332"/>
      <c r="BD172" s="334"/>
      <c r="BE172" s="328"/>
      <c r="BF172" s="385">
        <f>SUM(BF171:BH171)</f>
        <v>0</v>
      </c>
      <c r="BG172" s="386"/>
      <c r="BH172" s="386"/>
      <c r="BI172" s="324"/>
      <c r="BJ172" s="332"/>
      <c r="BK172" s="334"/>
      <c r="BL172" s="328"/>
      <c r="BM172" s="379"/>
      <c r="BN172" s="326"/>
      <c r="BO172" s="326"/>
      <c r="BP172" s="326"/>
      <c r="BQ172" s="324"/>
      <c r="BR172" s="399"/>
      <c r="BS172" s="401"/>
    </row>
    <row r="173" spans="1:71" ht="13.5" thickBo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6"/>
      <c r="Q173" s="6"/>
      <c r="R173" s="6"/>
      <c r="S173" s="6"/>
      <c r="T173" s="6"/>
      <c r="U173" s="5"/>
      <c r="V173" s="5"/>
      <c r="W173" s="6"/>
      <c r="X173" s="6"/>
      <c r="Y173" s="6"/>
      <c r="Z173" s="6"/>
      <c r="AA173" s="6"/>
      <c r="AB173" s="5"/>
      <c r="AC173" s="5"/>
      <c r="AD173" s="5"/>
      <c r="AE173" s="5"/>
      <c r="AF173" s="5"/>
      <c r="AG173" s="5"/>
      <c r="AH173" s="5"/>
      <c r="AI173" s="5"/>
      <c r="AJ173" s="5"/>
      <c r="AK173" s="6"/>
      <c r="AL173" s="6"/>
      <c r="AM173" s="6"/>
      <c r="AN173" s="6"/>
      <c r="AO173" s="6"/>
      <c r="AP173" s="5"/>
      <c r="AQ173" s="5"/>
      <c r="AR173" s="6"/>
      <c r="AS173" s="6"/>
      <c r="AT173" s="6"/>
      <c r="AU173" s="6"/>
      <c r="AV173" s="6"/>
      <c r="AW173" s="5"/>
      <c r="AX173" s="5"/>
      <c r="AY173" s="6"/>
      <c r="AZ173" s="6"/>
      <c r="BA173" s="6"/>
      <c r="BB173" s="6"/>
      <c r="BC173" s="6"/>
      <c r="BD173" s="5"/>
      <c r="BE173" s="5"/>
      <c r="BF173" s="6"/>
      <c r="BG173" s="6"/>
      <c r="BH173" s="6"/>
      <c r="BI173" s="6"/>
      <c r="BJ173" s="6"/>
      <c r="BK173" s="5"/>
      <c r="BL173" s="5"/>
      <c r="BM173" s="5"/>
      <c r="BN173" s="5"/>
      <c r="BO173" s="5"/>
      <c r="BP173" s="5"/>
      <c r="BR173" s="165"/>
      <c r="BS173" s="165"/>
    </row>
    <row r="174" spans="1:71" ht="18" customHeight="1" thickBot="1">
      <c r="A174" s="369" t="s">
        <v>58</v>
      </c>
      <c r="B174" s="370"/>
      <c r="C174" s="370"/>
      <c r="D174" s="370"/>
      <c r="E174" s="370"/>
      <c r="F174" s="370"/>
      <c r="G174" s="371"/>
      <c r="H174" s="342">
        <f>H171+H$81</f>
        <v>2915</v>
      </c>
      <c r="I174" s="61">
        <f>I$81+I171</f>
        <v>690</v>
      </c>
      <c r="J174" s="59">
        <f aca="true" t="shared" si="87" ref="J174:O174">J171+J$81</f>
        <v>1710</v>
      </c>
      <c r="K174" s="59">
        <f t="shared" si="87"/>
        <v>15</v>
      </c>
      <c r="L174" s="323">
        <f t="shared" si="87"/>
        <v>500</v>
      </c>
      <c r="M174" s="342">
        <f t="shared" si="87"/>
        <v>1685</v>
      </c>
      <c r="N174" s="342">
        <f t="shared" si="87"/>
        <v>180</v>
      </c>
      <c r="O174" s="342">
        <f t="shared" si="87"/>
        <v>111</v>
      </c>
      <c r="P174" s="21">
        <f aca="true" t="shared" si="88" ref="P174:BN174">P171+P$81</f>
        <v>255</v>
      </c>
      <c r="Q174" s="4">
        <f t="shared" si="88"/>
        <v>225</v>
      </c>
      <c r="R174" s="22">
        <f t="shared" si="88"/>
        <v>15</v>
      </c>
      <c r="S174" s="344">
        <f t="shared" si="88"/>
        <v>0</v>
      </c>
      <c r="T174" s="342">
        <f t="shared" si="88"/>
        <v>300</v>
      </c>
      <c r="U174" s="333">
        <f t="shared" si="88"/>
        <v>30</v>
      </c>
      <c r="V174" s="327">
        <f t="shared" si="88"/>
        <v>4</v>
      </c>
      <c r="W174" s="21">
        <f t="shared" si="88"/>
        <v>105</v>
      </c>
      <c r="X174" s="4">
        <f t="shared" si="88"/>
        <v>363</v>
      </c>
      <c r="Y174" s="22">
        <f t="shared" si="88"/>
        <v>0</v>
      </c>
      <c r="Z174" s="344">
        <f t="shared" si="88"/>
        <v>30</v>
      </c>
      <c r="AA174" s="342">
        <f t="shared" si="88"/>
        <v>230</v>
      </c>
      <c r="AB174" s="333">
        <f t="shared" si="88"/>
        <v>30</v>
      </c>
      <c r="AC174" s="327">
        <f t="shared" si="88"/>
        <v>6</v>
      </c>
      <c r="AD174" s="21">
        <f t="shared" si="88"/>
        <v>45</v>
      </c>
      <c r="AE174" s="4">
        <f t="shared" si="88"/>
        <v>357</v>
      </c>
      <c r="AF174" s="22">
        <f t="shared" si="88"/>
        <v>0</v>
      </c>
      <c r="AG174" s="344">
        <f t="shared" si="88"/>
        <v>170</v>
      </c>
      <c r="AH174" s="342">
        <f t="shared" si="88"/>
        <v>245</v>
      </c>
      <c r="AI174" s="333">
        <f t="shared" si="88"/>
        <v>30</v>
      </c>
      <c r="AJ174" s="327">
        <f t="shared" si="88"/>
        <v>3</v>
      </c>
      <c r="AK174" s="21">
        <f t="shared" si="88"/>
        <v>105</v>
      </c>
      <c r="AL174" s="4">
        <f t="shared" si="88"/>
        <v>375</v>
      </c>
      <c r="AM174" s="22">
        <f t="shared" si="88"/>
        <v>0</v>
      </c>
      <c r="AN174" s="344">
        <f t="shared" si="88"/>
        <v>0</v>
      </c>
      <c r="AO174" s="342">
        <f t="shared" si="88"/>
        <v>310</v>
      </c>
      <c r="AP174" s="333">
        <f t="shared" si="88"/>
        <v>30</v>
      </c>
      <c r="AQ174" s="327">
        <f t="shared" si="88"/>
        <v>4</v>
      </c>
      <c r="AR174" s="21">
        <f t="shared" si="88"/>
        <v>120</v>
      </c>
      <c r="AS174" s="4">
        <f t="shared" si="88"/>
        <v>165</v>
      </c>
      <c r="AT174" s="22">
        <f t="shared" si="88"/>
        <v>0</v>
      </c>
      <c r="AU174" s="344">
        <f t="shared" si="88"/>
        <v>150</v>
      </c>
      <c r="AV174" s="342">
        <f t="shared" si="88"/>
        <v>310</v>
      </c>
      <c r="AW174" s="333">
        <f t="shared" si="88"/>
        <v>30</v>
      </c>
      <c r="AX174" s="327">
        <f t="shared" si="88"/>
        <v>4</v>
      </c>
      <c r="AY174" s="21">
        <f t="shared" si="88"/>
        <v>60</v>
      </c>
      <c r="AZ174" s="4">
        <f t="shared" si="88"/>
        <v>225</v>
      </c>
      <c r="BA174" s="22">
        <f t="shared" si="88"/>
        <v>0</v>
      </c>
      <c r="BB174" s="344">
        <f t="shared" si="88"/>
        <v>150</v>
      </c>
      <c r="BC174" s="342">
        <f t="shared" si="88"/>
        <v>290</v>
      </c>
      <c r="BD174" s="333">
        <f t="shared" si="88"/>
        <v>30</v>
      </c>
      <c r="BE174" s="327">
        <f t="shared" si="88"/>
        <v>2</v>
      </c>
      <c r="BF174" s="21">
        <f t="shared" si="88"/>
        <v>0</v>
      </c>
      <c r="BG174" s="4">
        <f t="shared" si="88"/>
        <v>0</v>
      </c>
      <c r="BH174" s="22">
        <f t="shared" si="88"/>
        <v>0</v>
      </c>
      <c r="BI174" s="344">
        <f t="shared" si="88"/>
        <v>0</v>
      </c>
      <c r="BJ174" s="342">
        <f t="shared" si="88"/>
        <v>0</v>
      </c>
      <c r="BK174" s="333">
        <f t="shared" si="88"/>
        <v>0</v>
      </c>
      <c r="BL174" s="327">
        <f t="shared" si="88"/>
        <v>0</v>
      </c>
      <c r="BM174" s="378">
        <f t="shared" si="88"/>
        <v>19</v>
      </c>
      <c r="BN174" s="325">
        <f t="shared" si="88"/>
        <v>111</v>
      </c>
      <c r="BO174" s="325">
        <f>BO171+BO$81</f>
        <v>2090</v>
      </c>
      <c r="BP174" s="325">
        <f>BP171+BP$81</f>
        <v>64</v>
      </c>
      <c r="BQ174" s="323">
        <f>BQ171+BQ$81</f>
        <v>16</v>
      </c>
      <c r="BR174" s="402">
        <f>BR171+BR81</f>
        <v>115.46117141328125</v>
      </c>
      <c r="BS174" s="409">
        <f>BS171+BS81</f>
        <v>64.53882858671875</v>
      </c>
    </row>
    <row r="175" spans="1:71" ht="18" customHeight="1" thickBot="1">
      <c r="A175" s="372"/>
      <c r="B175" s="373"/>
      <c r="C175" s="373"/>
      <c r="D175" s="373"/>
      <c r="E175" s="373"/>
      <c r="F175" s="373"/>
      <c r="G175" s="374"/>
      <c r="H175" s="343"/>
      <c r="I175" s="339">
        <f>I172+I$82</f>
        <v>2415</v>
      </c>
      <c r="J175" s="340"/>
      <c r="K175" s="341"/>
      <c r="L175" s="324"/>
      <c r="M175" s="343"/>
      <c r="N175" s="343"/>
      <c r="O175" s="343"/>
      <c r="P175" s="380">
        <f>P172+P$82</f>
        <v>495</v>
      </c>
      <c r="Q175" s="358"/>
      <c r="R175" s="358"/>
      <c r="S175" s="345"/>
      <c r="T175" s="343"/>
      <c r="U175" s="334"/>
      <c r="V175" s="328"/>
      <c r="W175" s="380">
        <f>W172+W$82</f>
        <v>468</v>
      </c>
      <c r="X175" s="358"/>
      <c r="Y175" s="358"/>
      <c r="Z175" s="345"/>
      <c r="AA175" s="343"/>
      <c r="AB175" s="334"/>
      <c r="AC175" s="328"/>
      <c r="AD175" s="380">
        <f>AD172+AD$82</f>
        <v>402</v>
      </c>
      <c r="AE175" s="358"/>
      <c r="AF175" s="358"/>
      <c r="AG175" s="345"/>
      <c r="AH175" s="343"/>
      <c r="AI175" s="334"/>
      <c r="AJ175" s="328"/>
      <c r="AK175" s="380">
        <f>AK172+AK$82</f>
        <v>480</v>
      </c>
      <c r="AL175" s="358"/>
      <c r="AM175" s="358"/>
      <c r="AN175" s="345"/>
      <c r="AO175" s="343"/>
      <c r="AP175" s="334"/>
      <c r="AQ175" s="328"/>
      <c r="AR175" s="380">
        <f>AR172+AR$82</f>
        <v>285</v>
      </c>
      <c r="AS175" s="358"/>
      <c r="AT175" s="358"/>
      <c r="AU175" s="345"/>
      <c r="AV175" s="343"/>
      <c r="AW175" s="334"/>
      <c r="AX175" s="328"/>
      <c r="AY175" s="380">
        <f>AY172+AY$82</f>
        <v>285</v>
      </c>
      <c r="AZ175" s="358"/>
      <c r="BA175" s="358"/>
      <c r="BB175" s="345"/>
      <c r="BC175" s="343"/>
      <c r="BD175" s="334"/>
      <c r="BE175" s="328"/>
      <c r="BF175" s="380">
        <f>BF172+BF$82</f>
        <v>0</v>
      </c>
      <c r="BG175" s="358"/>
      <c r="BH175" s="358"/>
      <c r="BI175" s="345"/>
      <c r="BJ175" s="343"/>
      <c r="BK175" s="334"/>
      <c r="BL175" s="328"/>
      <c r="BM175" s="379"/>
      <c r="BN175" s="326"/>
      <c r="BO175" s="326"/>
      <c r="BP175" s="326"/>
      <c r="BQ175" s="324"/>
      <c r="BR175" s="403"/>
      <c r="BS175" s="410"/>
    </row>
    <row r="176" ht="13.5" thickBot="1"/>
    <row r="177" spans="25:63" ht="12.75">
      <c r="Y177" s="49"/>
      <c r="Z177" s="49"/>
      <c r="AA177" s="49"/>
      <c r="AB177" s="51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3"/>
      <c r="BE177" s="49"/>
      <c r="BF177" s="52"/>
      <c r="BG177" s="52"/>
      <c r="BH177" s="52"/>
      <c r="BI177" s="52"/>
      <c r="BJ177" s="52"/>
      <c r="BK177" s="53"/>
    </row>
    <row r="178" spans="25:63" ht="15">
      <c r="Y178" s="49"/>
      <c r="Z178" s="49"/>
      <c r="AA178" s="49"/>
      <c r="AB178" s="54"/>
      <c r="AC178" s="346" t="s">
        <v>129</v>
      </c>
      <c r="AD178" s="346"/>
      <c r="AE178" s="346"/>
      <c r="AF178" s="346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316"/>
      <c r="AU178" s="316"/>
      <c r="AV178" s="316"/>
      <c r="AW178" s="316"/>
      <c r="AX178" s="316"/>
      <c r="AY178" s="316"/>
      <c r="AZ178" s="316"/>
      <c r="BA178" s="316"/>
      <c r="BB178" s="316"/>
      <c r="BC178" s="316"/>
      <c r="BD178" s="55"/>
      <c r="BE178" s="49"/>
      <c r="BF178" s="49"/>
      <c r="BG178" s="49"/>
      <c r="BH178" s="49"/>
      <c r="BI178" s="49"/>
      <c r="BJ178" s="49"/>
      <c r="BK178" s="55"/>
    </row>
    <row r="179" spans="25:63" ht="15">
      <c r="Y179" s="49"/>
      <c r="Z179" s="49"/>
      <c r="AA179" s="49"/>
      <c r="AB179" s="54"/>
      <c r="AC179" s="316"/>
      <c r="AD179" s="319" t="s">
        <v>188</v>
      </c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319"/>
      <c r="BA179" s="316"/>
      <c r="BB179" s="316"/>
      <c r="BC179" s="316"/>
      <c r="BD179" s="55"/>
      <c r="BE179" s="49"/>
      <c r="BF179" s="49"/>
      <c r="BG179" s="49"/>
      <c r="BH179" s="49"/>
      <c r="BI179" s="49"/>
      <c r="BJ179" s="49"/>
      <c r="BK179" s="55"/>
    </row>
    <row r="180" spans="2:63" s="125" customFormat="1" ht="18" customHeight="1">
      <c r="B180" s="128" t="s">
        <v>19</v>
      </c>
      <c r="K180" s="128" t="s">
        <v>32</v>
      </c>
      <c r="Y180" s="129"/>
      <c r="Z180" s="129"/>
      <c r="AA180" s="129"/>
      <c r="AB180" s="130"/>
      <c r="AC180" s="88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5"/>
      <c r="BB180" s="315"/>
      <c r="BC180" s="315"/>
      <c r="BD180" s="131"/>
      <c r="BE180" s="129"/>
      <c r="BF180" s="129"/>
      <c r="BG180" s="129"/>
      <c r="BH180" s="129"/>
      <c r="BI180" s="129"/>
      <c r="BJ180" s="129"/>
      <c r="BK180" s="131"/>
    </row>
    <row r="181" spans="2:63" s="125" customFormat="1" ht="18" customHeight="1">
      <c r="B181" s="335" t="s">
        <v>18</v>
      </c>
      <c r="C181" s="336"/>
      <c r="D181" s="336"/>
      <c r="E181" s="336"/>
      <c r="F181" s="336"/>
      <c r="G181" s="337"/>
      <c r="H181" s="126" t="str">
        <f>IF(BM174&gt;=5,"TAK","NIE")</f>
        <v>TAK</v>
      </c>
      <c r="K181" s="375" t="s">
        <v>61</v>
      </c>
      <c r="L181" s="376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7"/>
      <c r="X181" s="132">
        <f>BQ174</f>
        <v>16</v>
      </c>
      <c r="Y181" s="129"/>
      <c r="Z181" s="129"/>
      <c r="AA181" s="129"/>
      <c r="AB181" s="130"/>
      <c r="AC181" s="88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5"/>
      <c r="BB181" s="315"/>
      <c r="BC181" s="315"/>
      <c r="BD181" s="131"/>
      <c r="BE181" s="129"/>
      <c r="BF181" s="129"/>
      <c r="BG181" s="129"/>
      <c r="BH181" s="129"/>
      <c r="BI181" s="129"/>
      <c r="BJ181" s="129"/>
      <c r="BK181" s="131"/>
    </row>
    <row r="182" spans="2:63" s="125" customFormat="1" ht="18" customHeight="1">
      <c r="B182" s="335" t="s">
        <v>20</v>
      </c>
      <c r="C182" s="336"/>
      <c r="D182" s="336"/>
      <c r="E182" s="336"/>
      <c r="F182" s="336"/>
      <c r="G182" s="337"/>
      <c r="H182" s="126" t="str">
        <f>IF(30*$C$8*30/100+1&gt;BP174,"NIE","TAK")</f>
        <v>TAK</v>
      </c>
      <c r="K182" s="375" t="s">
        <v>62</v>
      </c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7"/>
      <c r="X182" s="132">
        <f>BM174</f>
        <v>19</v>
      </c>
      <c r="Y182" s="129"/>
      <c r="Z182" s="129"/>
      <c r="AA182" s="129"/>
      <c r="AB182" s="130"/>
      <c r="AC182" s="88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319"/>
      <c r="AQ182" s="319"/>
      <c r="AR182" s="319"/>
      <c r="AS182" s="319"/>
      <c r="AT182" s="319"/>
      <c r="AU182" s="319"/>
      <c r="AV182" s="319"/>
      <c r="AW182" s="319"/>
      <c r="AX182" s="319"/>
      <c r="AY182" s="319"/>
      <c r="AZ182" s="319"/>
      <c r="BA182" s="315"/>
      <c r="BB182" s="315"/>
      <c r="BC182" s="315"/>
      <c r="BD182" s="131"/>
      <c r="BE182" s="129"/>
      <c r="BF182" s="129"/>
      <c r="BG182" s="129"/>
      <c r="BH182" s="129"/>
      <c r="BI182" s="129"/>
      <c r="BJ182" s="129"/>
      <c r="BK182" s="131"/>
    </row>
    <row r="183" spans="2:63" s="125" customFormat="1" ht="18" customHeight="1">
      <c r="B183" s="335" t="s">
        <v>28</v>
      </c>
      <c r="C183" s="336"/>
      <c r="D183" s="336"/>
      <c r="E183" s="336"/>
      <c r="F183" s="336"/>
      <c r="G183" s="337"/>
      <c r="H183" s="126" t="str">
        <f>IF(N174*50/100+1&gt;BN174,"NIE","TAK")</f>
        <v>TAK</v>
      </c>
      <c r="K183" s="335" t="s">
        <v>33</v>
      </c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7"/>
      <c r="X183" s="127">
        <f>BN174</f>
        <v>111</v>
      </c>
      <c r="Y183" s="129"/>
      <c r="Z183" s="129"/>
      <c r="AA183" s="129"/>
      <c r="AB183" s="130"/>
      <c r="AC183" s="88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315"/>
      <c r="AU183" s="315"/>
      <c r="AV183" s="315"/>
      <c r="AW183" s="315"/>
      <c r="AX183" s="315"/>
      <c r="AY183" s="315"/>
      <c r="AZ183" s="315"/>
      <c r="BA183" s="315"/>
      <c r="BB183" s="315"/>
      <c r="BC183" s="315"/>
      <c r="BD183" s="131"/>
      <c r="BE183" s="129"/>
      <c r="BF183" s="129"/>
      <c r="BG183" s="129"/>
      <c r="BH183" s="129"/>
      <c r="BI183" s="129"/>
      <c r="BJ183" s="129"/>
      <c r="BK183" s="131"/>
    </row>
    <row r="184" spans="2:63" s="125" customFormat="1" ht="18" customHeight="1">
      <c r="B184" s="375" t="s">
        <v>67</v>
      </c>
      <c r="C184" s="376"/>
      <c r="D184" s="376"/>
      <c r="E184" s="376"/>
      <c r="F184" s="376"/>
      <c r="G184" s="377"/>
      <c r="H184" s="126" t="str">
        <f>IF(BQ174&lt;10,"NIE","TAK")</f>
        <v>TAK</v>
      </c>
      <c r="K184" s="335" t="s">
        <v>45</v>
      </c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7"/>
      <c r="X184" s="132">
        <f>BR174</f>
        <v>115.46117141328125</v>
      </c>
      <c r="Y184" s="129"/>
      <c r="Z184" s="129"/>
      <c r="AA184" s="129"/>
      <c r="AB184" s="130"/>
      <c r="AC184" s="314" t="s">
        <v>210</v>
      </c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315"/>
      <c r="AU184" s="315"/>
      <c r="AV184" s="315"/>
      <c r="AW184" s="315"/>
      <c r="AX184" s="315"/>
      <c r="AY184" s="315"/>
      <c r="AZ184" s="315"/>
      <c r="BA184" s="315"/>
      <c r="BB184" s="315"/>
      <c r="BC184" s="315"/>
      <c r="BD184" s="131"/>
      <c r="BE184" s="129"/>
      <c r="BF184" s="129"/>
      <c r="BG184" s="129"/>
      <c r="BH184" s="129"/>
      <c r="BI184" s="129"/>
      <c r="BJ184" s="129"/>
      <c r="BK184" s="131"/>
    </row>
    <row r="185" spans="2:63" s="125" customFormat="1" ht="18" customHeight="1">
      <c r="B185" s="375" t="s">
        <v>121</v>
      </c>
      <c r="C185" s="336"/>
      <c r="D185" s="336"/>
      <c r="E185" s="336"/>
      <c r="F185" s="336"/>
      <c r="G185" s="337"/>
      <c r="H185" s="126" t="str">
        <f>IF(L174&lt;500,"NIE",IF((N170+N80)&lt;20,"NIE","TAK"))</f>
        <v>TAK</v>
      </c>
      <c r="K185" s="335" t="s">
        <v>46</v>
      </c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7"/>
      <c r="X185" s="132">
        <f>BS174</f>
        <v>64.53882858671875</v>
      </c>
      <c r="Y185" s="129"/>
      <c r="Z185" s="129"/>
      <c r="AA185" s="129"/>
      <c r="AB185" s="130"/>
      <c r="AC185" s="320" t="s">
        <v>199</v>
      </c>
      <c r="AD185" s="320"/>
      <c r="AE185" s="320"/>
      <c r="AF185" s="320"/>
      <c r="AG185" s="320"/>
      <c r="AH185" s="320"/>
      <c r="AI185" s="320"/>
      <c r="AJ185" s="320"/>
      <c r="AK185" s="320"/>
      <c r="AL185" s="320"/>
      <c r="AM185" s="320"/>
      <c r="AN185" s="320"/>
      <c r="AO185" s="320"/>
      <c r="AP185" s="320"/>
      <c r="AQ185" s="320"/>
      <c r="AR185" s="320"/>
      <c r="AS185" s="320"/>
      <c r="AT185" s="320"/>
      <c r="AU185" s="320"/>
      <c r="AV185" s="320"/>
      <c r="AW185" s="320"/>
      <c r="AX185" s="320"/>
      <c r="AY185" s="320"/>
      <c r="AZ185" s="320"/>
      <c r="BA185" s="320"/>
      <c r="BB185" s="320"/>
      <c r="BC185" s="320"/>
      <c r="BD185" s="131"/>
      <c r="BE185" s="129"/>
      <c r="BF185" s="129"/>
      <c r="BG185" s="129"/>
      <c r="BH185" s="129"/>
      <c r="BI185" s="129"/>
      <c r="BJ185" s="129"/>
      <c r="BK185" s="131"/>
    </row>
    <row r="186" spans="2:63" s="125" customFormat="1" ht="18" customHeight="1">
      <c r="B186" s="367" t="s">
        <v>42</v>
      </c>
      <c r="C186" s="368"/>
      <c r="D186" s="368"/>
      <c r="E186" s="368"/>
      <c r="F186" s="368"/>
      <c r="G186" s="368"/>
      <c r="H186" s="126" t="str">
        <f>IF(M$79&lt;240,"NIE",IF(N$79&lt;8,"NIE","TAK"))</f>
        <v>TAK</v>
      </c>
      <c r="K186" s="367" t="s">
        <v>66</v>
      </c>
      <c r="L186" s="367"/>
      <c r="M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127">
        <f>(H174+M174-H$77-M$77-H$13-M$13-H$14-M$14)/(N174-N$77)</f>
        <v>24.63888888888889</v>
      </c>
      <c r="Y186" s="129"/>
      <c r="Z186" s="129"/>
      <c r="AA186" s="129"/>
      <c r="AB186" s="130"/>
      <c r="AC186" s="320"/>
      <c r="AD186" s="320"/>
      <c r="AE186" s="320"/>
      <c r="AF186" s="320"/>
      <c r="AG186" s="320"/>
      <c r="AH186" s="320"/>
      <c r="AI186" s="320"/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0"/>
      <c r="AZ186" s="320"/>
      <c r="BA186" s="320"/>
      <c r="BB186" s="320"/>
      <c r="BC186" s="320"/>
      <c r="BD186" s="131"/>
      <c r="BE186" s="129"/>
      <c r="BF186" s="129"/>
      <c r="BG186" s="129"/>
      <c r="BH186" s="129"/>
      <c r="BI186" s="129"/>
      <c r="BJ186" s="129"/>
      <c r="BK186" s="131"/>
    </row>
    <row r="187" spans="25:63" s="125" customFormat="1" ht="12.75" customHeight="1">
      <c r="Y187" s="129"/>
      <c r="Z187" s="129"/>
      <c r="AA187" s="129"/>
      <c r="AB187" s="130"/>
      <c r="AC187" s="320"/>
      <c r="AD187" s="320"/>
      <c r="AE187" s="320"/>
      <c r="AF187" s="320"/>
      <c r="AG187" s="320"/>
      <c r="AH187" s="320"/>
      <c r="AI187" s="320"/>
      <c r="AJ187" s="320"/>
      <c r="AK187" s="320"/>
      <c r="AL187" s="320"/>
      <c r="AM187" s="320"/>
      <c r="AN187" s="320"/>
      <c r="AO187" s="320"/>
      <c r="AP187" s="320"/>
      <c r="AQ187" s="320"/>
      <c r="AR187" s="320"/>
      <c r="AS187" s="320"/>
      <c r="AT187" s="320"/>
      <c r="AU187" s="320"/>
      <c r="AV187" s="320"/>
      <c r="AW187" s="320"/>
      <c r="AX187" s="320"/>
      <c r="AY187" s="320"/>
      <c r="AZ187" s="320"/>
      <c r="BA187" s="320"/>
      <c r="BB187" s="320"/>
      <c r="BC187" s="320"/>
      <c r="BD187" s="131"/>
      <c r="BE187" s="129"/>
      <c r="BF187" s="129"/>
      <c r="BG187" s="129"/>
      <c r="BH187" s="129"/>
      <c r="BI187" s="129"/>
      <c r="BJ187" s="129"/>
      <c r="BK187" s="131"/>
    </row>
    <row r="188" spans="25:63" ht="12.75" customHeight="1">
      <c r="Y188" s="49"/>
      <c r="Z188" s="49"/>
      <c r="AA188" s="49"/>
      <c r="AB188" s="54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55"/>
      <c r="BE188" s="49"/>
      <c r="BF188" s="49"/>
      <c r="BG188" s="49"/>
      <c r="BH188" s="49"/>
      <c r="BI188" s="49"/>
      <c r="BJ188" s="49"/>
      <c r="BK188" s="55"/>
    </row>
    <row r="189" spans="25:63" ht="13.5" thickBot="1">
      <c r="Y189" s="49"/>
      <c r="Z189" s="49"/>
      <c r="AA189" s="49"/>
      <c r="AB189" s="56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8"/>
      <c r="BE189" s="49"/>
      <c r="BF189" s="57"/>
      <c r="BG189" s="57"/>
      <c r="BH189" s="57"/>
      <c r="BI189" s="57"/>
      <c r="BJ189" s="57"/>
      <c r="BK189" s="58"/>
    </row>
  </sheetData>
  <sheetProtection/>
  <mergeCells count="312">
    <mergeCell ref="AV174:AV175"/>
    <mergeCell ref="BB174:BB175"/>
    <mergeCell ref="BQ174:BQ175"/>
    <mergeCell ref="BR81:BR82"/>
    <mergeCell ref="BS81:BS82"/>
    <mergeCell ref="AC124:AF124"/>
    <mergeCell ref="AH171:AH172"/>
    <mergeCell ref="BR174:BR175"/>
    <mergeCell ref="BF172:BH172"/>
    <mergeCell ref="AI174:AI175"/>
    <mergeCell ref="BS174:BS175"/>
    <mergeCell ref="AK175:AM175"/>
    <mergeCell ref="AR175:AT175"/>
    <mergeCell ref="K186:W186"/>
    <mergeCell ref="BB171:BB172"/>
    <mergeCell ref="BC171:BC172"/>
    <mergeCell ref="AO174:AO175"/>
    <mergeCell ref="BC174:BC175"/>
    <mergeCell ref="S174:S175"/>
    <mergeCell ref="AB174:AB175"/>
    <mergeCell ref="N174:N175"/>
    <mergeCell ref="O174:O175"/>
    <mergeCell ref="U174:U175"/>
    <mergeCell ref="AD175:AF175"/>
    <mergeCell ref="P175:R175"/>
    <mergeCell ref="W175:Y175"/>
    <mergeCell ref="V174:V175"/>
    <mergeCell ref="AO120:AO121"/>
    <mergeCell ref="AK121:AM121"/>
    <mergeCell ref="AN120:AN121"/>
    <mergeCell ref="AD138:AJ138"/>
    <mergeCell ref="AO171:AO172"/>
    <mergeCell ref="AK138:AQ138"/>
    <mergeCell ref="AG120:AG121"/>
    <mergeCell ref="AD172:AF172"/>
    <mergeCell ref="BF138:BL138"/>
    <mergeCell ref="AU174:AU175"/>
    <mergeCell ref="BJ171:BJ172"/>
    <mergeCell ref="BJ174:BJ175"/>
    <mergeCell ref="BI174:BI175"/>
    <mergeCell ref="AR172:AT172"/>
    <mergeCell ref="AY172:BA172"/>
    <mergeCell ref="BK174:BK175"/>
    <mergeCell ref="BL174:BL175"/>
    <mergeCell ref="AY138:BE138"/>
    <mergeCell ref="AR138:AX138"/>
    <mergeCell ref="V171:V172"/>
    <mergeCell ref="K132:W132"/>
    <mergeCell ref="V120:V121"/>
    <mergeCell ref="U120:U121"/>
    <mergeCell ref="W121:Y121"/>
    <mergeCell ref="O138:O139"/>
    <mergeCell ref="AK172:AM172"/>
    <mergeCell ref="H138:L138"/>
    <mergeCell ref="M138:M139"/>
    <mergeCell ref="K127:W127"/>
    <mergeCell ref="K128:W128"/>
    <mergeCell ref="K129:W129"/>
    <mergeCell ref="K130:W130"/>
    <mergeCell ref="P172:R172"/>
    <mergeCell ref="U171:U172"/>
    <mergeCell ref="K131:W131"/>
    <mergeCell ref="P138:V138"/>
    <mergeCell ref="N138:N139"/>
    <mergeCell ref="S117:S118"/>
    <mergeCell ref="AD84:AJ84"/>
    <mergeCell ref="AK84:AQ84"/>
    <mergeCell ref="S120:S121"/>
    <mergeCell ref="AW120:AW121"/>
    <mergeCell ref="V117:V118"/>
    <mergeCell ref="AW117:AW118"/>
    <mergeCell ref="W84:AC84"/>
    <mergeCell ref="AH120:AH121"/>
    <mergeCell ref="AD121:AF121"/>
    <mergeCell ref="A81:G82"/>
    <mergeCell ref="BB81:BB82"/>
    <mergeCell ref="AY82:BA82"/>
    <mergeCell ref="M81:M82"/>
    <mergeCell ref="P82:R82"/>
    <mergeCell ref="S81:S82"/>
    <mergeCell ref="H81:H82"/>
    <mergeCell ref="O81:O82"/>
    <mergeCell ref="W82:Y82"/>
    <mergeCell ref="L81:L82"/>
    <mergeCell ref="BR171:BR172"/>
    <mergeCell ref="BS171:BS172"/>
    <mergeCell ref="BR120:BR121"/>
    <mergeCell ref="BS120:BS121"/>
    <mergeCell ref="M120:M121"/>
    <mergeCell ref="AU120:AU121"/>
    <mergeCell ref="T120:T121"/>
    <mergeCell ref="AV120:AV121"/>
    <mergeCell ref="AR121:AT121"/>
    <mergeCell ref="BB120:BB121"/>
    <mergeCell ref="H9:L9"/>
    <mergeCell ref="M9:M10"/>
    <mergeCell ref="BK171:BK172"/>
    <mergeCell ref="BL171:BL172"/>
    <mergeCell ref="AP171:AP172"/>
    <mergeCell ref="AQ171:AQ172"/>
    <mergeCell ref="AW171:AW172"/>
    <mergeCell ref="AU171:AU172"/>
    <mergeCell ref="BI171:BI172"/>
    <mergeCell ref="BI81:BI82"/>
    <mergeCell ref="BR117:BR118"/>
    <mergeCell ref="BS117:BS118"/>
    <mergeCell ref="M117:M118"/>
    <mergeCell ref="T117:T118"/>
    <mergeCell ref="AA117:AA118"/>
    <mergeCell ref="W118:Y118"/>
    <mergeCell ref="AG117:AG118"/>
    <mergeCell ref="AH117:AH118"/>
    <mergeCell ref="AY118:BA118"/>
    <mergeCell ref="BK117:BK118"/>
    <mergeCell ref="BR9:BS9"/>
    <mergeCell ref="T81:T82"/>
    <mergeCell ref="AA81:AA82"/>
    <mergeCell ref="AH81:AH82"/>
    <mergeCell ref="AO81:AO82"/>
    <mergeCell ref="AV81:AV82"/>
    <mergeCell ref="BC81:BC82"/>
    <mergeCell ref="BJ81:BJ82"/>
    <mergeCell ref="AP81:AP82"/>
    <mergeCell ref="AD9:AJ9"/>
    <mergeCell ref="B184:G184"/>
    <mergeCell ref="B185:G185"/>
    <mergeCell ref="B186:G186"/>
    <mergeCell ref="K184:W184"/>
    <mergeCell ref="B181:G181"/>
    <mergeCell ref="B182:G182"/>
    <mergeCell ref="B183:G183"/>
    <mergeCell ref="K181:W181"/>
    <mergeCell ref="K182:W182"/>
    <mergeCell ref="K183:W183"/>
    <mergeCell ref="BM174:BM175"/>
    <mergeCell ref="AN174:AN175"/>
    <mergeCell ref="BN174:BN175"/>
    <mergeCell ref="AP174:AP175"/>
    <mergeCell ref="AQ174:AQ175"/>
    <mergeCell ref="AW174:AW175"/>
    <mergeCell ref="AX174:AX175"/>
    <mergeCell ref="BE174:BE175"/>
    <mergeCell ref="AY175:BA175"/>
    <mergeCell ref="BF175:BH175"/>
    <mergeCell ref="BO174:BO175"/>
    <mergeCell ref="BD174:BD175"/>
    <mergeCell ref="AH174:AH175"/>
    <mergeCell ref="AG174:AG175"/>
    <mergeCell ref="AA174:AA175"/>
    <mergeCell ref="A174:G175"/>
    <mergeCell ref="H174:H175"/>
    <mergeCell ref="L174:L175"/>
    <mergeCell ref="M174:M175"/>
    <mergeCell ref="I175:K175"/>
    <mergeCell ref="BM171:BM172"/>
    <mergeCell ref="BN171:BN172"/>
    <mergeCell ref="AG171:AG172"/>
    <mergeCell ref="AX171:AX172"/>
    <mergeCell ref="BO171:BO172"/>
    <mergeCell ref="BP171:BP172"/>
    <mergeCell ref="BD171:BD172"/>
    <mergeCell ref="AN171:AN172"/>
    <mergeCell ref="A171:G172"/>
    <mergeCell ref="H171:H172"/>
    <mergeCell ref="L171:L172"/>
    <mergeCell ref="N171:N172"/>
    <mergeCell ref="O171:O172"/>
    <mergeCell ref="AC171:AC172"/>
    <mergeCell ref="S171:S172"/>
    <mergeCell ref="W172:Y172"/>
    <mergeCell ref="M171:M172"/>
    <mergeCell ref="AB171:AB172"/>
    <mergeCell ref="BO120:BO121"/>
    <mergeCell ref="A140:BQ140"/>
    <mergeCell ref="AV117:AV118"/>
    <mergeCell ref="AR118:AT118"/>
    <mergeCell ref="BB117:BB118"/>
    <mergeCell ref="BI117:BI118"/>
    <mergeCell ref="BE117:BE118"/>
    <mergeCell ref="A117:G118"/>
    <mergeCell ref="H117:H118"/>
    <mergeCell ref="AY121:BA121"/>
    <mergeCell ref="BC117:BC118"/>
    <mergeCell ref="Z120:Z121"/>
    <mergeCell ref="BL81:BL82"/>
    <mergeCell ref="AC81:AC82"/>
    <mergeCell ref="AD118:AF118"/>
    <mergeCell ref="AN117:AN118"/>
    <mergeCell ref="AO117:AO118"/>
    <mergeCell ref="AK118:AM118"/>
    <mergeCell ref="BK81:BK82"/>
    <mergeCell ref="BD120:BD121"/>
    <mergeCell ref="BE81:BE82"/>
    <mergeCell ref="BF82:BH82"/>
    <mergeCell ref="BD81:BD82"/>
    <mergeCell ref="BF9:BL9"/>
    <mergeCell ref="W9:AC9"/>
    <mergeCell ref="N9:N10"/>
    <mergeCell ref="P9:V9"/>
    <mergeCell ref="AK9:AQ9"/>
    <mergeCell ref="AR9:AX9"/>
    <mergeCell ref="AY9:BE9"/>
    <mergeCell ref="O9:O10"/>
    <mergeCell ref="AX81:AX82"/>
    <mergeCell ref="AU81:AU82"/>
    <mergeCell ref="AR82:AT82"/>
    <mergeCell ref="AB117:AB118"/>
    <mergeCell ref="Z81:Z82"/>
    <mergeCell ref="AQ81:AQ82"/>
    <mergeCell ref="AR84:AX84"/>
    <mergeCell ref="AW81:AW82"/>
    <mergeCell ref="AU117:AU118"/>
    <mergeCell ref="I82:K82"/>
    <mergeCell ref="AC117:AC118"/>
    <mergeCell ref="AG81:AG82"/>
    <mergeCell ref="AD82:AF82"/>
    <mergeCell ref="V81:V82"/>
    <mergeCell ref="AB81:AB82"/>
    <mergeCell ref="N81:N82"/>
    <mergeCell ref="Z117:Z118"/>
    <mergeCell ref="U81:U82"/>
    <mergeCell ref="I118:K118"/>
    <mergeCell ref="AC120:AC121"/>
    <mergeCell ref="AI120:AI121"/>
    <mergeCell ref="AJ120:AJ121"/>
    <mergeCell ref="L117:L118"/>
    <mergeCell ref="N117:N118"/>
    <mergeCell ref="U117:U118"/>
    <mergeCell ref="O117:O118"/>
    <mergeCell ref="AI117:AI118"/>
    <mergeCell ref="AJ117:AJ118"/>
    <mergeCell ref="P118:R118"/>
    <mergeCell ref="AA120:AA121"/>
    <mergeCell ref="BM9:BQ9"/>
    <mergeCell ref="A86:BQ86"/>
    <mergeCell ref="BQ117:BQ118"/>
    <mergeCell ref="BM117:BM118"/>
    <mergeCell ref="BN117:BN118"/>
    <mergeCell ref="BF118:BH118"/>
    <mergeCell ref="AQ120:AQ121"/>
    <mergeCell ref="BD117:BD118"/>
    <mergeCell ref="AB120:AB121"/>
    <mergeCell ref="AX117:AX118"/>
    <mergeCell ref="BJ117:BJ118"/>
    <mergeCell ref="AJ81:AJ82"/>
    <mergeCell ref="AP120:AP121"/>
    <mergeCell ref="BC120:BC121"/>
    <mergeCell ref="BE120:BE121"/>
    <mergeCell ref="BF84:BL84"/>
    <mergeCell ref="AP117:AP118"/>
    <mergeCell ref="AQ117:AQ118"/>
    <mergeCell ref="BK120:BK121"/>
    <mergeCell ref="BM120:BM121"/>
    <mergeCell ref="BI120:BI121"/>
    <mergeCell ref="BJ120:BJ121"/>
    <mergeCell ref="BF121:BH121"/>
    <mergeCell ref="I121:K121"/>
    <mergeCell ref="P121:R121"/>
    <mergeCell ref="AX120:AX121"/>
    <mergeCell ref="L120:L121"/>
    <mergeCell ref="N120:N121"/>
    <mergeCell ref="O120:O121"/>
    <mergeCell ref="P84:V84"/>
    <mergeCell ref="AY84:BE84"/>
    <mergeCell ref="B132:G132"/>
    <mergeCell ref="A120:G121"/>
    <mergeCell ref="H120:H121"/>
    <mergeCell ref="B131:G131"/>
    <mergeCell ref="B127:G127"/>
    <mergeCell ref="B129:G129"/>
    <mergeCell ref="B130:G130"/>
    <mergeCell ref="B128:G128"/>
    <mergeCell ref="AC178:AF178"/>
    <mergeCell ref="A11:BQ11"/>
    <mergeCell ref="AI81:AI82"/>
    <mergeCell ref="AN81:AN82"/>
    <mergeCell ref="AK82:AM82"/>
    <mergeCell ref="H84:L84"/>
    <mergeCell ref="M84:M85"/>
    <mergeCell ref="N84:N85"/>
    <mergeCell ref="O84:O85"/>
    <mergeCell ref="BM84:BQ84"/>
    <mergeCell ref="AD125:AZ128"/>
    <mergeCell ref="BQ171:BQ172"/>
    <mergeCell ref="K185:W185"/>
    <mergeCell ref="W138:AC138"/>
    <mergeCell ref="I172:K172"/>
    <mergeCell ref="T174:T175"/>
    <mergeCell ref="Z174:Z175"/>
    <mergeCell ref="AA171:AA172"/>
    <mergeCell ref="T171:T172"/>
    <mergeCell ref="Z171:Z172"/>
    <mergeCell ref="BP117:BP118"/>
    <mergeCell ref="BO117:BO118"/>
    <mergeCell ref="AJ174:AJ175"/>
    <mergeCell ref="AC174:AC175"/>
    <mergeCell ref="AV171:AV172"/>
    <mergeCell ref="BR138:BS138"/>
    <mergeCell ref="AI171:AI172"/>
    <mergeCell ref="AJ171:AJ172"/>
    <mergeCell ref="BP174:BP175"/>
    <mergeCell ref="BE171:BE172"/>
    <mergeCell ref="AD179:AZ182"/>
    <mergeCell ref="AC185:BC187"/>
    <mergeCell ref="AC131:BC133"/>
    <mergeCell ref="BR84:BS84"/>
    <mergeCell ref="BQ120:BQ121"/>
    <mergeCell ref="BP120:BP121"/>
    <mergeCell ref="BL120:BL121"/>
    <mergeCell ref="BL117:BL118"/>
    <mergeCell ref="BM138:BQ138"/>
    <mergeCell ref="BN120:BN121"/>
  </mergeCells>
  <dataValidations count="2">
    <dataValidation type="list" allowBlank="1" showInputMessage="1" showErrorMessage="1" sqref="BL87:BL116 V87:V116 BE87:BE116 AJ87:AJ116 AC87:AC116 AX87:AX116 AQ87:AQ116 BL141:BL170 V141:V170 BE141:BE170 AJ141:AJ170 AC141:AC170 AX141:AX170 AQ141:AQ170 AX12:AX80 AQ12:AQ80 V12:V80 BE12:BE80 AJ12:AJ80 BL12:BL80 AC12:AC80">
      <formula1>$V$1:$V$3</formula1>
    </dataValidation>
    <dataValidation type="list" allowBlank="1" showInputMessage="1" showErrorMessage="1" sqref="D141:G170 D87:G116 D12:G80">
      <formula1>$W$1:$W$2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4" r:id="rId1"/>
  <rowBreaks count="2" manualBreakCount="2">
    <brk id="82" max="50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M26"/>
  <sheetViews>
    <sheetView zoomScalePageLayoutView="0" workbookViewId="0" topLeftCell="D4">
      <selection activeCell="E18" sqref="E18"/>
    </sheetView>
  </sheetViews>
  <sheetFormatPr defaultColWidth="9.140625" defaultRowHeight="12.75"/>
  <cols>
    <col min="2" max="2" width="114.140625" style="0" customWidth="1"/>
    <col min="3" max="3" width="58.421875" style="93" customWidth="1"/>
    <col min="4" max="4" width="57.140625" style="0" customWidth="1"/>
    <col min="5" max="5" width="35.8515625" style="0" customWidth="1"/>
    <col min="10" max="10" width="10.140625" style="0" bestFit="1" customWidth="1"/>
  </cols>
  <sheetData>
    <row r="5" spans="2:4" ht="18">
      <c r="B5" s="90" t="s">
        <v>143</v>
      </c>
      <c r="C5" s="94">
        <v>43928</v>
      </c>
      <c r="D5" s="145">
        <v>43935</v>
      </c>
    </row>
    <row r="6" spans="2:5" ht="15.75">
      <c r="B6" s="91" t="s">
        <v>144</v>
      </c>
      <c r="C6" s="136" t="s">
        <v>148</v>
      </c>
      <c r="D6" s="148" t="s">
        <v>171</v>
      </c>
      <c r="E6" s="135"/>
    </row>
    <row r="7" spans="2:4" ht="15.75">
      <c r="B7" s="92" t="s">
        <v>142</v>
      </c>
      <c r="C7" s="137"/>
      <c r="D7" s="149"/>
    </row>
    <row r="8" spans="2:4" ht="15.75">
      <c r="B8" s="92" t="s">
        <v>141</v>
      </c>
      <c r="C8" s="137"/>
      <c r="D8" s="149"/>
    </row>
    <row r="9" spans="2:4" ht="30">
      <c r="B9" s="92" t="s">
        <v>140</v>
      </c>
      <c r="C9" s="136" t="s">
        <v>159</v>
      </c>
      <c r="D9" s="150" t="s">
        <v>167</v>
      </c>
    </row>
    <row r="10" spans="2:4" ht="15.75">
      <c r="B10" s="92" t="s">
        <v>139</v>
      </c>
      <c r="C10" s="138" t="s">
        <v>160</v>
      </c>
      <c r="D10" s="148" t="s">
        <v>168</v>
      </c>
    </row>
    <row r="11" spans="2:4" ht="15.75">
      <c r="B11" s="92" t="s">
        <v>138</v>
      </c>
      <c r="C11" s="137"/>
      <c r="D11" s="149"/>
    </row>
    <row r="12" spans="2:4" ht="30">
      <c r="B12" s="92" t="s">
        <v>137</v>
      </c>
      <c r="C12" s="139" t="s">
        <v>161</v>
      </c>
      <c r="D12" s="148" t="s">
        <v>168</v>
      </c>
    </row>
    <row r="13" spans="2:4" ht="15.75">
      <c r="B13" s="92" t="s">
        <v>136</v>
      </c>
      <c r="C13" s="137"/>
      <c r="D13" s="149"/>
    </row>
    <row r="14" spans="2:4" ht="31.5">
      <c r="B14" s="92" t="s">
        <v>149</v>
      </c>
      <c r="C14" s="140" t="s">
        <v>150</v>
      </c>
      <c r="D14" s="126"/>
    </row>
    <row r="15" spans="2:4" ht="31.5">
      <c r="B15" s="92" t="s">
        <v>151</v>
      </c>
      <c r="C15" s="141" t="s">
        <v>162</v>
      </c>
      <c r="D15" s="148" t="s">
        <v>168</v>
      </c>
    </row>
    <row r="16" spans="2:4" ht="15.75">
      <c r="B16" s="92" t="s">
        <v>152</v>
      </c>
      <c r="C16" s="136"/>
      <c r="D16" s="149"/>
    </row>
    <row r="17" spans="2:13" ht="60">
      <c r="B17" s="96" t="s">
        <v>153</v>
      </c>
      <c r="C17" s="139" t="s">
        <v>158</v>
      </c>
      <c r="D17" s="148">
        <f>3155-500-240</f>
        <v>2415</v>
      </c>
      <c r="E17">
        <f>2915-500</f>
        <v>2415</v>
      </c>
      <c r="J17" s="152" t="s">
        <v>170</v>
      </c>
      <c r="K17" s="151">
        <f>3125-500-240</f>
        <v>2385</v>
      </c>
      <c r="L17" s="151">
        <f>2280+15+90+30</f>
        <v>2415</v>
      </c>
      <c r="M17" s="151">
        <f>2415-2385</f>
        <v>30</v>
      </c>
    </row>
    <row r="18" spans="2:4" ht="15.75">
      <c r="B18" s="92" t="s">
        <v>135</v>
      </c>
      <c r="C18" s="138" t="s">
        <v>163</v>
      </c>
      <c r="D18" s="146"/>
    </row>
    <row r="19" spans="2:4" ht="50.25" customHeight="1">
      <c r="B19" s="95" t="s">
        <v>154</v>
      </c>
      <c r="C19" s="142" t="s">
        <v>164</v>
      </c>
      <c r="D19" s="147" t="s">
        <v>169</v>
      </c>
    </row>
    <row r="20" spans="2:4" ht="15.75">
      <c r="B20" s="92" t="s">
        <v>134</v>
      </c>
      <c r="C20" s="143"/>
      <c r="D20" s="126"/>
    </row>
    <row r="21" spans="2:4" ht="31.5">
      <c r="B21" s="92" t="s">
        <v>133</v>
      </c>
      <c r="C21" s="137"/>
      <c r="D21" s="126"/>
    </row>
    <row r="22" spans="2:4" ht="15.75">
      <c r="B22" s="92" t="s">
        <v>132</v>
      </c>
      <c r="C22" s="137"/>
      <c r="D22" s="126"/>
    </row>
    <row r="23" spans="2:4" ht="31.5">
      <c r="B23" s="92" t="s">
        <v>131</v>
      </c>
      <c r="C23" s="137"/>
      <c r="D23" s="126"/>
    </row>
    <row r="24" spans="2:4" ht="15.75">
      <c r="B24" s="92" t="s">
        <v>130</v>
      </c>
      <c r="C24" s="137"/>
      <c r="D24" s="126"/>
    </row>
    <row r="25" spans="2:4" ht="31.5">
      <c r="B25" s="95" t="s">
        <v>156</v>
      </c>
      <c r="C25" s="144" t="s">
        <v>165</v>
      </c>
      <c r="D25" s="148">
        <v>180</v>
      </c>
    </row>
    <row r="26" spans="2:4" ht="15.75">
      <c r="B26" s="97" t="s">
        <v>145</v>
      </c>
      <c r="C26" s="136" t="s">
        <v>157</v>
      </c>
      <c r="D26" s="148" t="s">
        <v>166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Tomasz Głowacki</cp:lastModifiedBy>
  <cp:lastPrinted>2021-06-22T09:41:18Z</cp:lastPrinted>
  <dcterms:created xsi:type="dcterms:W3CDTF">2014-11-26T06:00:20Z</dcterms:created>
  <dcterms:modified xsi:type="dcterms:W3CDTF">2021-08-12T08:56:30Z</dcterms:modified>
  <cp:category/>
  <cp:version/>
  <cp:contentType/>
  <cp:contentStatus/>
</cp:coreProperties>
</file>